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grady/Downloads/"/>
    </mc:Choice>
  </mc:AlternateContent>
  <xr:revisionPtr revIDLastSave="0" documentId="8_{263B762D-BDBB-5545-AC43-FF22AA109520}" xr6:coauthVersionLast="47" xr6:coauthVersionMax="47" xr10:uidLastSave="{00000000-0000-0000-0000-000000000000}"/>
  <bookViews>
    <workbookView xWindow="4920" yWindow="1540" windowWidth="27180" windowHeight="15840" xr2:uid="{00000000-000D-0000-FFFF-FFFF00000000}"/>
  </bookViews>
  <sheets>
    <sheet name="US Debt Econ Template" sheetId="1" r:id="rId1"/>
    <sheet name="Debt Charts" sheetId="2" r:id="rId2"/>
    <sheet name="Goldsmith- Balance sheet" sheetId="3" r:id="rId3"/>
    <sheet name="Bank Loans 1834-1915" sheetId="4" r:id="rId4"/>
    <sheet name="Historical Debt" sheetId="5" r:id="rId5"/>
    <sheet name="Analyst Estimates" sheetId="6" r:id="rId6"/>
    <sheet name="1916-1944 Analyst Estimate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2" i="2" l="1"/>
  <c r="H112" i="2"/>
  <c r="U12" i="1" l="1"/>
  <c r="Y12" i="1" l="1"/>
  <c r="W12" i="1"/>
  <c r="P12" i="1"/>
  <c r="Q12" i="1" s="1"/>
  <c r="J12" i="1"/>
  <c r="K12" i="1" s="1"/>
  <c r="G12" i="1"/>
  <c r="F8" i="1"/>
  <c r="G8" i="1" s="1"/>
  <c r="J8" i="1"/>
  <c r="K8" i="1" s="1"/>
  <c r="F9" i="1"/>
  <c r="G9" i="1"/>
  <c r="J9" i="1"/>
  <c r="K9" i="1" s="1"/>
  <c r="F10" i="1"/>
  <c r="G10" i="1"/>
  <c r="J10" i="1"/>
  <c r="K10" i="1" s="1"/>
  <c r="F11" i="1"/>
  <c r="G11" i="1" s="1"/>
  <c r="J11" i="1"/>
  <c r="K11" i="1" s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56" i="1"/>
  <c r="F17" i="1" l="1"/>
  <c r="M13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G110" i="2"/>
  <c r="G111" i="2"/>
  <c r="H111" i="2"/>
  <c r="F3" i="6"/>
  <c r="G4" i="6" s="1"/>
  <c r="G3" i="6"/>
  <c r="H3" i="6"/>
  <c r="I3" i="6"/>
  <c r="J3" i="6"/>
  <c r="J4" i="6" s="1"/>
  <c r="H4" i="6"/>
  <c r="I4" i="6"/>
  <c r="G5" i="6"/>
  <c r="H5" i="6"/>
  <c r="I5" i="6"/>
  <c r="J5" i="6"/>
  <c r="G6" i="6"/>
  <c r="H6" i="6"/>
  <c r="I6" i="6"/>
  <c r="J6" i="6"/>
  <c r="G7" i="6"/>
  <c r="H7" i="6"/>
  <c r="I7" i="6"/>
  <c r="J7" i="6"/>
  <c r="J8" i="6" s="1"/>
  <c r="J10" i="6" s="1"/>
  <c r="G8" i="6"/>
  <c r="H8" i="6"/>
  <c r="I8" i="6"/>
  <c r="G10" i="6"/>
  <c r="H10" i="6"/>
  <c r="I10" i="6"/>
  <c r="E18" i="6"/>
  <c r="F22" i="6" s="1"/>
  <c r="E30" i="6"/>
  <c r="F35" i="6" s="1"/>
  <c r="G49" i="6" s="1"/>
  <c r="E50" i="6"/>
  <c r="F53" i="6" s="1"/>
  <c r="G79" i="6" s="1"/>
  <c r="H50" i="6"/>
  <c r="E80" i="6"/>
  <c r="G80" i="6"/>
  <c r="H80" i="6"/>
  <c r="G123" i="6"/>
  <c r="G122" i="6" s="1"/>
  <c r="G121" i="6" s="1"/>
  <c r="G120" i="6" s="1"/>
  <c r="G119" i="6" s="1"/>
  <c r="G118" i="6" s="1"/>
  <c r="G117" i="6" s="1"/>
  <c r="G116" i="6" s="1"/>
  <c r="G115" i="6" s="1"/>
  <c r="G114" i="6" s="1"/>
  <c r="G113" i="6" s="1"/>
  <c r="G112" i="6" s="1"/>
  <c r="G111" i="6" s="1"/>
  <c r="G110" i="6" s="1"/>
  <c r="G109" i="6" s="1"/>
  <c r="G108" i="6" s="1"/>
  <c r="G107" i="6" s="1"/>
  <c r="G106" i="6" s="1"/>
  <c r="G105" i="6" s="1"/>
  <c r="G104" i="6" s="1"/>
  <c r="G103" i="6" s="1"/>
  <c r="G102" i="6" s="1"/>
  <c r="G101" i="6" s="1"/>
  <c r="G100" i="6" s="1"/>
  <c r="G99" i="6" s="1"/>
  <c r="G98" i="6" s="1"/>
  <c r="G97" i="6" s="1"/>
  <c r="G96" i="6" s="1"/>
  <c r="F125" i="6"/>
  <c r="G124" i="6" s="1"/>
  <c r="H124" i="6" s="1"/>
  <c r="H123" i="6" s="1"/>
  <c r="H122" i="6" s="1"/>
  <c r="H121" i="6" s="1"/>
  <c r="H120" i="6" s="1"/>
  <c r="H119" i="6" s="1"/>
  <c r="H118" i="6" s="1"/>
  <c r="H117" i="6" s="1"/>
  <c r="H116" i="6" s="1"/>
  <c r="H115" i="6" s="1"/>
  <c r="H114" i="6" s="1"/>
  <c r="H113" i="6" s="1"/>
  <c r="H112" i="6" s="1"/>
  <c r="H111" i="6" s="1"/>
  <c r="H110" i="6" s="1"/>
  <c r="H109" i="6" s="1"/>
  <c r="H108" i="6" s="1"/>
  <c r="H107" i="6" s="1"/>
  <c r="H106" i="6" s="1"/>
  <c r="H105" i="6" s="1"/>
  <c r="H104" i="6" s="1"/>
  <c r="H103" i="6" s="1"/>
  <c r="H102" i="6" s="1"/>
  <c r="H101" i="6" s="1"/>
  <c r="H100" i="6" s="1"/>
  <c r="H99" i="6" s="1"/>
  <c r="H98" i="6" s="1"/>
  <c r="H97" i="6" s="1"/>
  <c r="H125" i="6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AI84" i="5"/>
  <c r="F85" i="5"/>
  <c r="AI85" i="5"/>
  <c r="F86" i="5"/>
  <c r="AI86" i="5"/>
  <c r="F87" i="5"/>
  <c r="AI87" i="5"/>
  <c r="F88" i="5"/>
  <c r="AI88" i="5"/>
  <c r="F89" i="5"/>
  <c r="AI89" i="5"/>
  <c r="F90" i="5"/>
  <c r="AI90" i="5"/>
  <c r="F91" i="5"/>
  <c r="AI91" i="5"/>
  <c r="F92" i="5"/>
  <c r="AI92" i="5"/>
  <c r="F93" i="5"/>
  <c r="AI93" i="5"/>
  <c r="F94" i="5"/>
  <c r="AI94" i="5"/>
  <c r="F95" i="5"/>
  <c r="AI95" i="5"/>
  <c r="F96" i="5"/>
  <c r="AI96" i="5"/>
  <c r="F97" i="5"/>
  <c r="AI97" i="5"/>
  <c r="F98" i="5"/>
  <c r="AI98" i="5"/>
  <c r="F99" i="5"/>
  <c r="AI99" i="5"/>
  <c r="F100" i="5"/>
  <c r="AI100" i="5"/>
  <c r="F101" i="5"/>
  <c r="AI101" i="5"/>
  <c r="F102" i="5"/>
  <c r="AI102" i="5"/>
  <c r="F103" i="5"/>
  <c r="AI103" i="5"/>
  <c r="F104" i="5"/>
  <c r="AI104" i="5"/>
  <c r="F105" i="5"/>
  <c r="AI105" i="5"/>
  <c r="F106" i="5"/>
  <c r="AI106" i="5"/>
  <c r="F107" i="5"/>
  <c r="AI107" i="5"/>
  <c r="D108" i="5"/>
  <c r="F108" i="5"/>
  <c r="AI108" i="5"/>
  <c r="D109" i="5"/>
  <c r="F109" i="5"/>
  <c r="AI109" i="5"/>
  <c r="D110" i="5"/>
  <c r="F110" i="5"/>
  <c r="AI110" i="5"/>
  <c r="D111" i="5"/>
  <c r="F111" i="5"/>
  <c r="AI111" i="5"/>
  <c r="D112" i="5"/>
  <c r="F112" i="5"/>
  <c r="AI112" i="5"/>
  <c r="D113" i="5"/>
  <c r="F113" i="5"/>
  <c r="AI113" i="5"/>
  <c r="D114" i="5"/>
  <c r="F114" i="5"/>
  <c r="AI114" i="5"/>
  <c r="D115" i="5"/>
  <c r="F115" i="5"/>
  <c r="AI115" i="5"/>
  <c r="D116" i="5"/>
  <c r="F116" i="5"/>
  <c r="AI116" i="5"/>
  <c r="D117" i="5"/>
  <c r="F117" i="5"/>
  <c r="AI117" i="5"/>
  <c r="D118" i="5"/>
  <c r="F118" i="5"/>
  <c r="AI118" i="5"/>
  <c r="D119" i="5"/>
  <c r="F119" i="5"/>
  <c r="AI119" i="5"/>
  <c r="D120" i="5"/>
  <c r="F120" i="5"/>
  <c r="AI120" i="5"/>
  <c r="D121" i="5"/>
  <c r="F121" i="5"/>
  <c r="AI121" i="5"/>
  <c r="D122" i="5"/>
  <c r="F122" i="5"/>
  <c r="AI122" i="5"/>
  <c r="D123" i="5"/>
  <c r="F123" i="5"/>
  <c r="AI123" i="5"/>
  <c r="D124" i="5"/>
  <c r="F124" i="5"/>
  <c r="AI124" i="5"/>
  <c r="D125" i="5"/>
  <c r="F125" i="5"/>
  <c r="AI125" i="5"/>
  <c r="D126" i="5"/>
  <c r="F126" i="5"/>
  <c r="AI126" i="5"/>
  <c r="D127" i="5"/>
  <c r="F127" i="5"/>
  <c r="AI127" i="5"/>
  <c r="D128" i="5"/>
  <c r="F128" i="5"/>
  <c r="AI128" i="5"/>
  <c r="D129" i="5"/>
  <c r="F129" i="5"/>
  <c r="AI129" i="5"/>
  <c r="D130" i="5"/>
  <c r="F130" i="5"/>
  <c r="AI130" i="5"/>
  <c r="D131" i="5"/>
  <c r="F131" i="5"/>
  <c r="AI131" i="5"/>
  <c r="D132" i="5"/>
  <c r="F132" i="5"/>
  <c r="AI132" i="5"/>
  <c r="D133" i="5"/>
  <c r="F133" i="5"/>
  <c r="AI133" i="5"/>
  <c r="D134" i="5"/>
  <c r="F134" i="5"/>
  <c r="AI134" i="5"/>
  <c r="D135" i="5"/>
  <c r="F135" i="5"/>
  <c r="AI135" i="5"/>
  <c r="D136" i="5"/>
  <c r="F136" i="5"/>
  <c r="AI136" i="5"/>
  <c r="D137" i="5"/>
  <c r="F137" i="5"/>
  <c r="AI137" i="5"/>
  <c r="D138" i="5"/>
  <c r="F138" i="5"/>
  <c r="AI138" i="5"/>
  <c r="D139" i="5"/>
  <c r="F139" i="5"/>
  <c r="AI139" i="5"/>
  <c r="D140" i="5"/>
  <c r="F140" i="5"/>
  <c r="AI140" i="5"/>
  <c r="D141" i="5"/>
  <c r="F141" i="5"/>
  <c r="AI141" i="5"/>
  <c r="D142" i="5"/>
  <c r="F142" i="5"/>
  <c r="AI142" i="5"/>
  <c r="D143" i="5"/>
  <c r="F143" i="5"/>
  <c r="AI143" i="5"/>
  <c r="D144" i="5"/>
  <c r="F144" i="5"/>
  <c r="AI144" i="5"/>
  <c r="D145" i="5"/>
  <c r="F145" i="5"/>
  <c r="AI145" i="5"/>
  <c r="D146" i="5"/>
  <c r="F146" i="5"/>
  <c r="AI146" i="5"/>
  <c r="D147" i="5"/>
  <c r="F147" i="5"/>
  <c r="AI147" i="5"/>
  <c r="D148" i="5"/>
  <c r="F148" i="5"/>
  <c r="AI148" i="5"/>
  <c r="D149" i="5"/>
  <c r="F149" i="5"/>
  <c r="AI149" i="5"/>
  <c r="D150" i="5"/>
  <c r="F150" i="5"/>
  <c r="AI150" i="5"/>
  <c r="D151" i="5"/>
  <c r="F151" i="5"/>
  <c r="AI151" i="5"/>
  <c r="D152" i="5"/>
  <c r="F152" i="5"/>
  <c r="AI152" i="5"/>
  <c r="D153" i="5"/>
  <c r="F153" i="5"/>
  <c r="AI153" i="5"/>
  <c r="D154" i="5"/>
  <c r="F154" i="5"/>
  <c r="AI154" i="5"/>
  <c r="D155" i="5"/>
  <c r="F155" i="5"/>
  <c r="AI155" i="5"/>
  <c r="D156" i="5"/>
  <c r="F156" i="5"/>
  <c r="AI156" i="5"/>
  <c r="D157" i="5"/>
  <c r="F157" i="5"/>
  <c r="AI157" i="5"/>
  <c r="D158" i="5"/>
  <c r="F158" i="5"/>
  <c r="AI158" i="5"/>
  <c r="D159" i="5"/>
  <c r="F159" i="5"/>
  <c r="AI159" i="5"/>
  <c r="D160" i="5"/>
  <c r="F160" i="5"/>
  <c r="AI160" i="5"/>
  <c r="D161" i="5"/>
  <c r="F161" i="5"/>
  <c r="AI161" i="5"/>
  <c r="D162" i="5"/>
  <c r="F162" i="5"/>
  <c r="AI162" i="5"/>
  <c r="D163" i="5"/>
  <c r="F163" i="5"/>
  <c r="AI163" i="5"/>
  <c r="D164" i="5"/>
  <c r="F164" i="5"/>
  <c r="AI164" i="5"/>
  <c r="D165" i="5"/>
  <c r="F165" i="5"/>
  <c r="AI165" i="5"/>
  <c r="D166" i="5"/>
  <c r="F166" i="5"/>
  <c r="AI166" i="5"/>
  <c r="D167" i="5"/>
  <c r="F167" i="5"/>
  <c r="AI167" i="5"/>
  <c r="D168" i="5"/>
  <c r="F168" i="5"/>
  <c r="AI168" i="5"/>
  <c r="D169" i="5"/>
  <c r="F169" i="5"/>
  <c r="AI169" i="5"/>
  <c r="D170" i="5"/>
  <c r="F170" i="5"/>
  <c r="AI170" i="5"/>
  <c r="D171" i="5"/>
  <c r="F171" i="5"/>
  <c r="AI171" i="5"/>
  <c r="F172" i="5"/>
  <c r="AI172" i="5"/>
  <c r="F173" i="5"/>
  <c r="AI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D29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F32" i="3"/>
  <c r="G32" i="3"/>
  <c r="H32" i="3"/>
  <c r="I32" i="3"/>
  <c r="J32" i="3"/>
  <c r="K32" i="3"/>
  <c r="L32" i="3"/>
  <c r="M32" i="3"/>
  <c r="N32" i="3"/>
  <c r="O32" i="3"/>
  <c r="F34" i="3"/>
  <c r="G34" i="3"/>
  <c r="H34" i="3"/>
  <c r="I34" i="3"/>
  <c r="J34" i="3"/>
  <c r="K34" i="3"/>
  <c r="L34" i="3"/>
  <c r="M34" i="3"/>
  <c r="N34" i="3"/>
  <c r="O34" i="3"/>
  <c r="F36" i="3"/>
  <c r="G36" i="3"/>
  <c r="H36" i="3"/>
  <c r="I36" i="3"/>
  <c r="J36" i="3"/>
  <c r="K36" i="3"/>
  <c r="L36" i="3"/>
  <c r="M36" i="3"/>
  <c r="N36" i="3"/>
  <c r="O36" i="3"/>
  <c r="F41" i="3"/>
  <c r="G41" i="3"/>
  <c r="H41" i="3"/>
  <c r="I41" i="3"/>
  <c r="J41" i="3"/>
  <c r="F42" i="3"/>
  <c r="G42" i="3"/>
  <c r="H42" i="3"/>
  <c r="I42" i="3"/>
  <c r="J42" i="3"/>
  <c r="F44" i="3"/>
  <c r="G44" i="3"/>
  <c r="H44" i="3"/>
  <c r="I44" i="3"/>
  <c r="J44" i="3"/>
  <c r="F45" i="3"/>
  <c r="G45" i="3"/>
  <c r="H45" i="3"/>
  <c r="I45" i="3"/>
  <c r="J45" i="3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H105" i="2"/>
  <c r="G106" i="2"/>
  <c r="H106" i="2"/>
  <c r="G107" i="2"/>
  <c r="H107" i="2"/>
  <c r="G108" i="2"/>
  <c r="H108" i="2"/>
  <c r="G109" i="2"/>
  <c r="H109" i="2"/>
  <c r="H110" i="2"/>
  <c r="H96" i="6" l="1"/>
  <c r="G95" i="6"/>
  <c r="G78" i="6"/>
  <c r="H79" i="6"/>
  <c r="G48" i="6"/>
  <c r="H49" i="6"/>
  <c r="H78" i="6" l="1"/>
  <c r="G77" i="6"/>
  <c r="H95" i="6"/>
  <c r="G94" i="6"/>
  <c r="H48" i="6"/>
  <c r="G47" i="6"/>
  <c r="G46" i="6" l="1"/>
  <c r="H47" i="6"/>
  <c r="G76" i="6"/>
  <c r="H77" i="6"/>
  <c r="G93" i="6"/>
  <c r="H94" i="6"/>
  <c r="Y13" i="1"/>
  <c r="W13" i="1"/>
  <c r="U13" i="1"/>
  <c r="P13" i="1"/>
  <c r="Q13" i="1" s="1"/>
  <c r="F7" i="1"/>
  <c r="G7" i="1" s="1"/>
  <c r="J15" i="1"/>
  <c r="K15" i="1" s="1"/>
  <c r="J16" i="1"/>
  <c r="J17" i="1"/>
  <c r="J18" i="1"/>
  <c r="J19" i="1"/>
  <c r="K19" i="1" s="1"/>
  <c r="J20" i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J29" i="1"/>
  <c r="K29" i="1" s="1"/>
  <c r="J30" i="1"/>
  <c r="J31" i="1"/>
  <c r="K31" i="1" s="1"/>
  <c r="J32" i="1"/>
  <c r="J33" i="1"/>
  <c r="K33" i="1" s="1"/>
  <c r="J34" i="1"/>
  <c r="J35" i="1"/>
  <c r="K35" i="1" s="1"/>
  <c r="J36" i="1"/>
  <c r="K36" i="1" s="1"/>
  <c r="J37" i="1"/>
  <c r="K37" i="1" s="1"/>
  <c r="J38" i="1"/>
  <c r="K38" i="1" s="1"/>
  <c r="J39" i="1"/>
  <c r="K39" i="1" s="1"/>
  <c r="J40" i="1"/>
  <c r="J41" i="1"/>
  <c r="J42" i="1"/>
  <c r="J43" i="1"/>
  <c r="K43" i="1" s="1"/>
  <c r="J44" i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J53" i="1"/>
  <c r="J54" i="1"/>
  <c r="K54" i="1" s="1"/>
  <c r="J55" i="1"/>
  <c r="K55" i="1" s="1"/>
  <c r="J56" i="1"/>
  <c r="K56" i="1" s="1"/>
  <c r="J57" i="1"/>
  <c r="J58" i="1"/>
  <c r="K58" i="1" s="1"/>
  <c r="J14" i="1"/>
  <c r="K14" i="1" s="1"/>
  <c r="J13" i="1"/>
  <c r="K13" i="1" s="1"/>
  <c r="J7" i="1"/>
  <c r="K7" i="1" s="1"/>
  <c r="G13" i="1"/>
  <c r="P235" i="1"/>
  <c r="Q235" i="1" s="1"/>
  <c r="U234" i="1"/>
  <c r="P234" i="1"/>
  <c r="Q234" i="1" s="1"/>
  <c r="U233" i="1"/>
  <c r="P233" i="1"/>
  <c r="U232" i="1"/>
  <c r="P232" i="1"/>
  <c r="Q232" i="1" s="1"/>
  <c r="U231" i="1"/>
  <c r="P231" i="1"/>
  <c r="Q231" i="1" s="1"/>
  <c r="U230" i="1"/>
  <c r="P230" i="1"/>
  <c r="Q230" i="1" s="1"/>
  <c r="U229" i="1"/>
  <c r="P229" i="1"/>
  <c r="Q229" i="1" s="1"/>
  <c r="U228" i="1"/>
  <c r="P228" i="1"/>
  <c r="Q228" i="1" s="1"/>
  <c r="U227" i="1"/>
  <c r="P227" i="1"/>
  <c r="Q227" i="1" s="1"/>
  <c r="U226" i="1"/>
  <c r="P226" i="1"/>
  <c r="Q226" i="1" s="1"/>
  <c r="U225" i="1"/>
  <c r="P225" i="1"/>
  <c r="Q225" i="1" s="1"/>
  <c r="U224" i="1"/>
  <c r="P224" i="1"/>
  <c r="Q224" i="1" s="1"/>
  <c r="U223" i="1"/>
  <c r="P223" i="1"/>
  <c r="Q223" i="1" s="1"/>
  <c r="U222" i="1"/>
  <c r="P222" i="1"/>
  <c r="Q222" i="1" s="1"/>
  <c r="U221" i="1"/>
  <c r="P221" i="1"/>
  <c r="Q221" i="1" s="1"/>
  <c r="U220" i="1"/>
  <c r="P220" i="1"/>
  <c r="Q220" i="1" s="1"/>
  <c r="U219" i="1"/>
  <c r="P219" i="1"/>
  <c r="Q219" i="1" s="1"/>
  <c r="U218" i="1"/>
  <c r="P218" i="1"/>
  <c r="Q218" i="1" s="1"/>
  <c r="U217" i="1"/>
  <c r="P217" i="1"/>
  <c r="Q217" i="1" s="1"/>
  <c r="U216" i="1"/>
  <c r="P216" i="1"/>
  <c r="Q216" i="1" s="1"/>
  <c r="U215" i="1"/>
  <c r="P215" i="1"/>
  <c r="U214" i="1"/>
  <c r="P214" i="1"/>
  <c r="U213" i="1"/>
  <c r="P213" i="1"/>
  <c r="Q213" i="1" s="1"/>
  <c r="U212" i="1"/>
  <c r="P212" i="1"/>
  <c r="U211" i="1"/>
  <c r="P211" i="1"/>
  <c r="U210" i="1"/>
  <c r="P210" i="1"/>
  <c r="U209" i="1"/>
  <c r="P209" i="1"/>
  <c r="Q209" i="1" s="1"/>
  <c r="U208" i="1"/>
  <c r="P208" i="1"/>
  <c r="U207" i="1"/>
  <c r="P207" i="1"/>
  <c r="Q207" i="1" s="1"/>
  <c r="U206" i="1"/>
  <c r="P206" i="1"/>
  <c r="U205" i="1"/>
  <c r="P205" i="1"/>
  <c r="U204" i="1"/>
  <c r="P204" i="1"/>
  <c r="Q204" i="1" s="1"/>
  <c r="U203" i="1"/>
  <c r="P203" i="1"/>
  <c r="Q203" i="1" s="1"/>
  <c r="U202" i="1"/>
  <c r="P202" i="1"/>
  <c r="Q202" i="1" s="1"/>
  <c r="U201" i="1"/>
  <c r="P201" i="1"/>
  <c r="Q201" i="1" s="1"/>
  <c r="U200" i="1"/>
  <c r="P200" i="1"/>
  <c r="Q200" i="1" s="1"/>
  <c r="U199" i="1"/>
  <c r="P199" i="1"/>
  <c r="Q199" i="1" s="1"/>
  <c r="U198" i="1"/>
  <c r="P198" i="1"/>
  <c r="Q198" i="1" s="1"/>
  <c r="U197" i="1"/>
  <c r="P197" i="1"/>
  <c r="Q197" i="1" s="1"/>
  <c r="U196" i="1"/>
  <c r="P196" i="1"/>
  <c r="Q196" i="1" s="1"/>
  <c r="U195" i="1"/>
  <c r="P195" i="1"/>
  <c r="Q195" i="1" s="1"/>
  <c r="U194" i="1"/>
  <c r="P194" i="1"/>
  <c r="Q194" i="1" s="1"/>
  <c r="U193" i="1"/>
  <c r="P193" i="1"/>
  <c r="U192" i="1"/>
  <c r="P192" i="1"/>
  <c r="Q192" i="1" s="1"/>
  <c r="U191" i="1"/>
  <c r="P191" i="1"/>
  <c r="U190" i="1"/>
  <c r="P190" i="1"/>
  <c r="U189" i="1"/>
  <c r="P189" i="1"/>
  <c r="Q189" i="1" s="1"/>
  <c r="U188" i="1"/>
  <c r="P188" i="1"/>
  <c r="Q188" i="1" s="1"/>
  <c r="U187" i="1"/>
  <c r="P187" i="1"/>
  <c r="Q187" i="1" s="1"/>
  <c r="U186" i="1"/>
  <c r="P186" i="1"/>
  <c r="U185" i="1"/>
  <c r="P185" i="1"/>
  <c r="Q185" i="1" s="1"/>
  <c r="U184" i="1"/>
  <c r="P184" i="1"/>
  <c r="U183" i="1"/>
  <c r="P183" i="1"/>
  <c r="U182" i="1"/>
  <c r="P182" i="1"/>
  <c r="Q182" i="1" s="1"/>
  <c r="U181" i="1"/>
  <c r="P181" i="1"/>
  <c r="Q181" i="1" s="1"/>
  <c r="U180" i="1"/>
  <c r="P180" i="1"/>
  <c r="Q180" i="1" s="1"/>
  <c r="U179" i="1"/>
  <c r="P179" i="1"/>
  <c r="Q179" i="1" s="1"/>
  <c r="U178" i="1"/>
  <c r="P178" i="1"/>
  <c r="U177" i="1"/>
  <c r="P177" i="1"/>
  <c r="Q177" i="1" s="1"/>
  <c r="U176" i="1"/>
  <c r="P176" i="1"/>
  <c r="Q176" i="1" s="1"/>
  <c r="U175" i="1"/>
  <c r="P175" i="1"/>
  <c r="Q175" i="1" s="1"/>
  <c r="U174" i="1"/>
  <c r="P174" i="1"/>
  <c r="Q174" i="1" s="1"/>
  <c r="U173" i="1"/>
  <c r="P173" i="1"/>
  <c r="Q173" i="1" s="1"/>
  <c r="U172" i="1"/>
  <c r="P172" i="1"/>
  <c r="Q172" i="1" s="1"/>
  <c r="U171" i="1"/>
  <c r="P171" i="1"/>
  <c r="Q171" i="1" s="1"/>
  <c r="U170" i="1"/>
  <c r="P170" i="1"/>
  <c r="Q170" i="1" s="1"/>
  <c r="U169" i="1"/>
  <c r="P169" i="1"/>
  <c r="Q169" i="1" s="1"/>
  <c r="U168" i="1"/>
  <c r="P168" i="1"/>
  <c r="Q168" i="1" s="1"/>
  <c r="U167" i="1"/>
  <c r="P167" i="1"/>
  <c r="U166" i="1"/>
  <c r="P166" i="1"/>
  <c r="Q166" i="1" s="1"/>
  <c r="U165" i="1"/>
  <c r="P165" i="1"/>
  <c r="Q165" i="1" s="1"/>
  <c r="U164" i="1"/>
  <c r="P164" i="1"/>
  <c r="Q164" i="1" s="1"/>
  <c r="U163" i="1"/>
  <c r="P163" i="1"/>
  <c r="Q163" i="1" s="1"/>
  <c r="U162" i="1"/>
  <c r="P162" i="1"/>
  <c r="Q162" i="1" s="1"/>
  <c r="U161" i="1"/>
  <c r="P161" i="1"/>
  <c r="Q161" i="1" s="1"/>
  <c r="U160" i="1"/>
  <c r="P160" i="1"/>
  <c r="Q160" i="1" s="1"/>
  <c r="U159" i="1"/>
  <c r="P159" i="1"/>
  <c r="Q159" i="1" s="1"/>
  <c r="U158" i="1"/>
  <c r="P158" i="1"/>
  <c r="Q158" i="1" s="1"/>
  <c r="U157" i="1"/>
  <c r="P157" i="1"/>
  <c r="Q157" i="1" s="1"/>
  <c r="U156" i="1"/>
  <c r="P156" i="1"/>
  <c r="Q156" i="1" s="1"/>
  <c r="U155" i="1"/>
  <c r="P155" i="1"/>
  <c r="Q155" i="1" s="1"/>
  <c r="U154" i="1"/>
  <c r="P154" i="1"/>
  <c r="Q154" i="1" s="1"/>
  <c r="U153" i="1"/>
  <c r="P153" i="1"/>
  <c r="Q153" i="1" s="1"/>
  <c r="U152" i="1"/>
  <c r="P152" i="1"/>
  <c r="Q152" i="1" s="1"/>
  <c r="U151" i="1"/>
  <c r="P151" i="1"/>
  <c r="Q151" i="1" s="1"/>
  <c r="U150" i="1"/>
  <c r="P150" i="1"/>
  <c r="Q150" i="1" s="1"/>
  <c r="U149" i="1"/>
  <c r="P149" i="1"/>
  <c r="Q149" i="1" s="1"/>
  <c r="U148" i="1"/>
  <c r="P148" i="1"/>
  <c r="U147" i="1"/>
  <c r="P147" i="1"/>
  <c r="Q147" i="1" s="1"/>
  <c r="U146" i="1"/>
  <c r="P146" i="1"/>
  <c r="Q146" i="1" s="1"/>
  <c r="U145" i="1"/>
  <c r="P145" i="1"/>
  <c r="Q145" i="1" s="1"/>
  <c r="U144" i="1"/>
  <c r="P144" i="1"/>
  <c r="Q144" i="1" s="1"/>
  <c r="U143" i="1"/>
  <c r="P143" i="1"/>
  <c r="Q143" i="1" s="1"/>
  <c r="U142" i="1"/>
  <c r="P142" i="1"/>
  <c r="Q142" i="1" s="1"/>
  <c r="U141" i="1"/>
  <c r="P141" i="1"/>
  <c r="Q141" i="1" s="1"/>
  <c r="U140" i="1"/>
  <c r="P140" i="1"/>
  <c r="Q140" i="1" s="1"/>
  <c r="U139" i="1"/>
  <c r="P139" i="1"/>
  <c r="Q139" i="1" s="1"/>
  <c r="U138" i="1"/>
  <c r="P138" i="1"/>
  <c r="Q138" i="1" s="1"/>
  <c r="U137" i="1"/>
  <c r="P137" i="1"/>
  <c r="Q137" i="1" s="1"/>
  <c r="U136" i="1"/>
  <c r="P136" i="1"/>
  <c r="Q136" i="1" s="1"/>
  <c r="U135" i="1"/>
  <c r="P135" i="1"/>
  <c r="Q135" i="1" s="1"/>
  <c r="U134" i="1"/>
  <c r="P134" i="1"/>
  <c r="Q134" i="1" s="1"/>
  <c r="U133" i="1"/>
  <c r="P133" i="1"/>
  <c r="Q133" i="1" s="1"/>
  <c r="U132" i="1"/>
  <c r="P132" i="1"/>
  <c r="Q132" i="1" s="1"/>
  <c r="U131" i="1"/>
  <c r="P131" i="1"/>
  <c r="Q131" i="1" s="1"/>
  <c r="U130" i="1"/>
  <c r="P130" i="1"/>
  <c r="Q130" i="1" s="1"/>
  <c r="U129" i="1"/>
  <c r="P129" i="1"/>
  <c r="Q129" i="1" s="1"/>
  <c r="U128" i="1"/>
  <c r="P128" i="1"/>
  <c r="Q128" i="1" s="1"/>
  <c r="U127" i="1"/>
  <c r="P127" i="1"/>
  <c r="Q127" i="1" s="1"/>
  <c r="U126" i="1"/>
  <c r="P126" i="1"/>
  <c r="Q126" i="1" s="1"/>
  <c r="U125" i="1"/>
  <c r="P125" i="1"/>
  <c r="Q125" i="1" s="1"/>
  <c r="U124" i="1"/>
  <c r="P124" i="1"/>
  <c r="Q124" i="1" s="1"/>
  <c r="U123" i="1"/>
  <c r="P123" i="1"/>
  <c r="Q123" i="1" s="1"/>
  <c r="P122" i="1"/>
  <c r="Q122" i="1" s="1"/>
  <c r="U121" i="1"/>
  <c r="P121" i="1"/>
  <c r="Q121" i="1" s="1"/>
  <c r="U120" i="1"/>
  <c r="P120" i="1"/>
  <c r="Q120" i="1" s="1"/>
  <c r="U119" i="1"/>
  <c r="P119" i="1"/>
  <c r="Q119" i="1" s="1"/>
  <c r="J119" i="1"/>
  <c r="K119" i="1" s="1"/>
  <c r="U118" i="1"/>
  <c r="P118" i="1"/>
  <c r="Q118" i="1" s="1"/>
  <c r="J118" i="1"/>
  <c r="K118" i="1" s="1"/>
  <c r="U117" i="1"/>
  <c r="P117" i="1"/>
  <c r="Q117" i="1" s="1"/>
  <c r="J117" i="1"/>
  <c r="K117" i="1" s="1"/>
  <c r="U116" i="1"/>
  <c r="P116" i="1"/>
  <c r="Q116" i="1" s="1"/>
  <c r="J116" i="1"/>
  <c r="K116" i="1" s="1"/>
  <c r="U115" i="1"/>
  <c r="P115" i="1"/>
  <c r="Q115" i="1" s="1"/>
  <c r="J115" i="1"/>
  <c r="K115" i="1" s="1"/>
  <c r="U114" i="1"/>
  <c r="P114" i="1"/>
  <c r="Q114" i="1" s="1"/>
  <c r="J114" i="1"/>
  <c r="K114" i="1" s="1"/>
  <c r="U113" i="1"/>
  <c r="P113" i="1"/>
  <c r="Q113" i="1" s="1"/>
  <c r="J113" i="1"/>
  <c r="K113" i="1" s="1"/>
  <c r="U112" i="1"/>
  <c r="P112" i="1"/>
  <c r="Q112" i="1" s="1"/>
  <c r="J112" i="1"/>
  <c r="K112" i="1" s="1"/>
  <c r="U111" i="1"/>
  <c r="P111" i="1"/>
  <c r="Q111" i="1" s="1"/>
  <c r="K111" i="1"/>
  <c r="I111" i="1"/>
  <c r="U110" i="1"/>
  <c r="P110" i="1"/>
  <c r="Q110" i="1" s="1"/>
  <c r="K110" i="1"/>
  <c r="I110" i="1"/>
  <c r="U109" i="1"/>
  <c r="P109" i="1"/>
  <c r="Q109" i="1" s="1"/>
  <c r="K109" i="1"/>
  <c r="I109" i="1"/>
  <c r="U108" i="1"/>
  <c r="P108" i="1"/>
  <c r="Q108" i="1" s="1"/>
  <c r="K108" i="1"/>
  <c r="I108" i="1"/>
  <c r="U107" i="1"/>
  <c r="P107" i="1"/>
  <c r="Q107" i="1" s="1"/>
  <c r="K107" i="1"/>
  <c r="I107" i="1"/>
  <c r="U106" i="1"/>
  <c r="P106" i="1"/>
  <c r="Q106" i="1" s="1"/>
  <c r="K106" i="1"/>
  <c r="I106" i="1"/>
  <c r="U105" i="1"/>
  <c r="P105" i="1"/>
  <c r="Q105" i="1" s="1"/>
  <c r="K105" i="1"/>
  <c r="I105" i="1"/>
  <c r="U104" i="1"/>
  <c r="P104" i="1"/>
  <c r="K104" i="1"/>
  <c r="I104" i="1"/>
  <c r="U103" i="1"/>
  <c r="P103" i="1"/>
  <c r="Q103" i="1" s="1"/>
  <c r="K103" i="1"/>
  <c r="I103" i="1"/>
  <c r="U102" i="1"/>
  <c r="P102" i="1"/>
  <c r="Q102" i="1" s="1"/>
  <c r="K102" i="1"/>
  <c r="I102" i="1"/>
  <c r="U101" i="1"/>
  <c r="P101" i="1"/>
  <c r="Q101" i="1" s="1"/>
  <c r="K101" i="1"/>
  <c r="I101" i="1"/>
  <c r="U100" i="1"/>
  <c r="P100" i="1"/>
  <c r="Q100" i="1" s="1"/>
  <c r="K100" i="1"/>
  <c r="I100" i="1"/>
  <c r="U99" i="1"/>
  <c r="P99" i="1"/>
  <c r="Q99" i="1" s="1"/>
  <c r="K99" i="1"/>
  <c r="I99" i="1"/>
  <c r="U98" i="1"/>
  <c r="P98" i="1"/>
  <c r="K98" i="1"/>
  <c r="I98" i="1"/>
  <c r="U97" i="1"/>
  <c r="P97" i="1"/>
  <c r="Q97" i="1" s="1"/>
  <c r="K97" i="1"/>
  <c r="I97" i="1"/>
  <c r="U96" i="1"/>
  <c r="P96" i="1"/>
  <c r="Q96" i="1" s="1"/>
  <c r="K96" i="1"/>
  <c r="I96" i="1"/>
  <c r="U95" i="1"/>
  <c r="P95" i="1"/>
  <c r="Q95" i="1" s="1"/>
  <c r="K95" i="1"/>
  <c r="I95" i="1"/>
  <c r="U94" i="1"/>
  <c r="P94" i="1"/>
  <c r="Q94" i="1" s="1"/>
  <c r="K94" i="1"/>
  <c r="I94" i="1"/>
  <c r="U93" i="1"/>
  <c r="P93" i="1"/>
  <c r="Q93" i="1" s="1"/>
  <c r="K93" i="1"/>
  <c r="I93" i="1"/>
  <c r="U92" i="1"/>
  <c r="P92" i="1"/>
  <c r="Q92" i="1" s="1"/>
  <c r="K92" i="1"/>
  <c r="I92" i="1"/>
  <c r="U91" i="1"/>
  <c r="P91" i="1"/>
  <c r="Q91" i="1" s="1"/>
  <c r="K91" i="1"/>
  <c r="I91" i="1"/>
  <c r="U90" i="1"/>
  <c r="P90" i="1"/>
  <c r="Q90" i="1" s="1"/>
  <c r="J90" i="1"/>
  <c r="K90" i="1" s="1"/>
  <c r="U89" i="1"/>
  <c r="P89" i="1"/>
  <c r="Q89" i="1" s="1"/>
  <c r="J89" i="1"/>
  <c r="K89" i="1" s="1"/>
  <c r="U88" i="1"/>
  <c r="P88" i="1"/>
  <c r="Q88" i="1" s="1"/>
  <c r="J88" i="1"/>
  <c r="K88" i="1" s="1"/>
  <c r="U87" i="1"/>
  <c r="P87" i="1"/>
  <c r="Q87" i="1" s="1"/>
  <c r="J87" i="1"/>
  <c r="K87" i="1" s="1"/>
  <c r="U86" i="1"/>
  <c r="P86" i="1"/>
  <c r="Q86" i="1" s="1"/>
  <c r="J86" i="1"/>
  <c r="K86" i="1" s="1"/>
  <c r="U85" i="1"/>
  <c r="P85" i="1"/>
  <c r="Q85" i="1" s="1"/>
  <c r="J85" i="1"/>
  <c r="K85" i="1" s="1"/>
  <c r="U84" i="1"/>
  <c r="P84" i="1"/>
  <c r="Q84" i="1" s="1"/>
  <c r="J84" i="1"/>
  <c r="K84" i="1" s="1"/>
  <c r="U83" i="1"/>
  <c r="P83" i="1"/>
  <c r="Q83" i="1" s="1"/>
  <c r="J83" i="1"/>
  <c r="K83" i="1" s="1"/>
  <c r="U82" i="1"/>
  <c r="P82" i="1"/>
  <c r="Q82" i="1" s="1"/>
  <c r="J82" i="1"/>
  <c r="K82" i="1" s="1"/>
  <c r="U81" i="1"/>
  <c r="P81" i="1"/>
  <c r="Q81" i="1" s="1"/>
  <c r="J81" i="1"/>
  <c r="K81" i="1" s="1"/>
  <c r="U80" i="1"/>
  <c r="P80" i="1"/>
  <c r="Q80" i="1" s="1"/>
  <c r="J80" i="1"/>
  <c r="K80" i="1" s="1"/>
  <c r="U79" i="1"/>
  <c r="P79" i="1"/>
  <c r="Q79" i="1" s="1"/>
  <c r="J79" i="1"/>
  <c r="K79" i="1" s="1"/>
  <c r="U78" i="1"/>
  <c r="P78" i="1"/>
  <c r="Q78" i="1" s="1"/>
  <c r="J78" i="1"/>
  <c r="K78" i="1" s="1"/>
  <c r="U77" i="1"/>
  <c r="P77" i="1"/>
  <c r="Q77" i="1" s="1"/>
  <c r="J77" i="1"/>
  <c r="K77" i="1" s="1"/>
  <c r="W76" i="1"/>
  <c r="U76" i="1"/>
  <c r="P76" i="1"/>
  <c r="Q76" i="1" s="1"/>
  <c r="J76" i="1"/>
  <c r="K76" i="1" s="1"/>
  <c r="W75" i="1"/>
  <c r="Q75" i="1"/>
  <c r="M75" i="1"/>
  <c r="K75" i="1"/>
  <c r="W74" i="1"/>
  <c r="U74" i="1"/>
  <c r="Q74" i="1"/>
  <c r="M74" i="1"/>
  <c r="K74" i="1"/>
  <c r="W73" i="1"/>
  <c r="U73" i="1"/>
  <c r="Q73" i="1"/>
  <c r="M73" i="1"/>
  <c r="K73" i="1"/>
  <c r="W72" i="1"/>
  <c r="U72" i="1"/>
  <c r="Q72" i="1"/>
  <c r="M72" i="1"/>
  <c r="K72" i="1"/>
  <c r="W71" i="1"/>
  <c r="U71" i="1"/>
  <c r="Q71" i="1"/>
  <c r="M71" i="1"/>
  <c r="K71" i="1"/>
  <c r="W70" i="1"/>
  <c r="U70" i="1"/>
  <c r="Q70" i="1"/>
  <c r="M70" i="1"/>
  <c r="K70" i="1"/>
  <c r="W69" i="1"/>
  <c r="U69" i="1"/>
  <c r="Q69" i="1"/>
  <c r="M69" i="1"/>
  <c r="K69" i="1"/>
  <c r="W68" i="1"/>
  <c r="U68" i="1"/>
  <c r="Q68" i="1"/>
  <c r="M68" i="1"/>
  <c r="K68" i="1"/>
  <c r="W67" i="1"/>
  <c r="U67" i="1"/>
  <c r="Q67" i="1"/>
  <c r="M67" i="1"/>
  <c r="K67" i="1"/>
  <c r="W66" i="1"/>
  <c r="U66" i="1"/>
  <c r="Q66" i="1"/>
  <c r="M66" i="1"/>
  <c r="K66" i="1"/>
  <c r="W65" i="1"/>
  <c r="U65" i="1"/>
  <c r="Q65" i="1"/>
  <c r="M65" i="1"/>
  <c r="K65" i="1"/>
  <c r="W64" i="1"/>
  <c r="U64" i="1"/>
  <c r="Q64" i="1"/>
  <c r="M64" i="1"/>
  <c r="K64" i="1"/>
  <c r="W63" i="1"/>
  <c r="U63" i="1"/>
  <c r="Q63" i="1"/>
  <c r="M63" i="1"/>
  <c r="K63" i="1"/>
  <c r="W62" i="1"/>
  <c r="U62" i="1"/>
  <c r="Q62" i="1"/>
  <c r="M62" i="1"/>
  <c r="K62" i="1"/>
  <c r="W61" i="1"/>
  <c r="U61" i="1"/>
  <c r="Q61" i="1"/>
  <c r="M61" i="1"/>
  <c r="K61" i="1"/>
  <c r="W60" i="1"/>
  <c r="U60" i="1"/>
  <c r="Q60" i="1"/>
  <c r="M60" i="1"/>
  <c r="K60" i="1"/>
  <c r="W59" i="1"/>
  <c r="U59" i="1"/>
  <c r="Q59" i="1"/>
  <c r="M59" i="1"/>
  <c r="K59" i="1"/>
  <c r="W58" i="1"/>
  <c r="U58" i="1"/>
  <c r="Q58" i="1"/>
  <c r="M58" i="1"/>
  <c r="W57" i="1"/>
  <c r="U57" i="1"/>
  <c r="Q57" i="1"/>
  <c r="M57" i="1"/>
  <c r="K57" i="1"/>
  <c r="W56" i="1"/>
  <c r="U56" i="1"/>
  <c r="Q56" i="1"/>
  <c r="M56" i="1"/>
  <c r="W55" i="1"/>
  <c r="U55" i="1"/>
  <c r="Q55" i="1"/>
  <c r="M55" i="1"/>
  <c r="G55" i="1"/>
  <c r="W54" i="1"/>
  <c r="U54" i="1"/>
  <c r="Q54" i="1"/>
  <c r="M54" i="1"/>
  <c r="G54" i="1"/>
  <c r="W53" i="1"/>
  <c r="U53" i="1"/>
  <c r="Q53" i="1"/>
  <c r="M53" i="1"/>
  <c r="K53" i="1"/>
  <c r="G53" i="1"/>
  <c r="W52" i="1"/>
  <c r="U52" i="1"/>
  <c r="Q52" i="1"/>
  <c r="M52" i="1"/>
  <c r="K52" i="1"/>
  <c r="G52" i="1"/>
  <c r="W51" i="1"/>
  <c r="U51" i="1"/>
  <c r="Q51" i="1"/>
  <c r="M51" i="1"/>
  <c r="G51" i="1"/>
  <c r="W50" i="1"/>
  <c r="U50" i="1"/>
  <c r="Q50" i="1"/>
  <c r="M50" i="1"/>
  <c r="G50" i="1"/>
  <c r="W49" i="1"/>
  <c r="U49" i="1"/>
  <c r="Q49" i="1"/>
  <c r="M49" i="1"/>
  <c r="G49" i="1"/>
  <c r="W48" i="1"/>
  <c r="U48" i="1"/>
  <c r="Q48" i="1"/>
  <c r="M48" i="1"/>
  <c r="G48" i="1"/>
  <c r="W47" i="1"/>
  <c r="U47" i="1"/>
  <c r="Q47" i="1"/>
  <c r="M47" i="1"/>
  <c r="G47" i="1"/>
  <c r="W46" i="1"/>
  <c r="U46" i="1"/>
  <c r="Q46" i="1"/>
  <c r="M46" i="1"/>
  <c r="G46" i="1"/>
  <c r="W45" i="1"/>
  <c r="U45" i="1"/>
  <c r="Q45" i="1"/>
  <c r="M45" i="1"/>
  <c r="G45" i="1"/>
  <c r="W44" i="1"/>
  <c r="U44" i="1"/>
  <c r="Q44" i="1"/>
  <c r="M44" i="1"/>
  <c r="K44" i="1"/>
  <c r="G44" i="1"/>
  <c r="W43" i="1"/>
  <c r="U43" i="1"/>
  <c r="Q43" i="1"/>
  <c r="M43" i="1"/>
  <c r="G43" i="1"/>
  <c r="W42" i="1"/>
  <c r="U42" i="1"/>
  <c r="Q42" i="1"/>
  <c r="M42" i="1"/>
  <c r="K42" i="1"/>
  <c r="G42" i="1"/>
  <c r="W41" i="1"/>
  <c r="U41" i="1"/>
  <c r="Q41" i="1"/>
  <c r="M41" i="1"/>
  <c r="K41" i="1"/>
  <c r="G41" i="1"/>
  <c r="W40" i="1"/>
  <c r="U40" i="1"/>
  <c r="Q40" i="1"/>
  <c r="M40" i="1"/>
  <c r="K40" i="1"/>
  <c r="G40" i="1"/>
  <c r="W39" i="1"/>
  <c r="U39" i="1"/>
  <c r="Q39" i="1"/>
  <c r="M39" i="1"/>
  <c r="G39" i="1"/>
  <c r="W38" i="1"/>
  <c r="U38" i="1"/>
  <c r="Q38" i="1"/>
  <c r="M38" i="1"/>
  <c r="G38" i="1"/>
  <c r="W37" i="1"/>
  <c r="U37" i="1"/>
  <c r="Q37" i="1"/>
  <c r="M37" i="1"/>
  <c r="G37" i="1"/>
  <c r="W36" i="1"/>
  <c r="U36" i="1"/>
  <c r="Q36" i="1"/>
  <c r="M36" i="1"/>
  <c r="G36" i="1"/>
  <c r="W35" i="1"/>
  <c r="U35" i="1"/>
  <c r="Q35" i="1"/>
  <c r="M35" i="1"/>
  <c r="G35" i="1"/>
  <c r="W34" i="1"/>
  <c r="U34" i="1"/>
  <c r="Q34" i="1"/>
  <c r="M34" i="1"/>
  <c r="K34" i="1"/>
  <c r="G34" i="1"/>
  <c r="W33" i="1"/>
  <c r="U33" i="1"/>
  <c r="Q33" i="1"/>
  <c r="M33" i="1"/>
  <c r="G33" i="1"/>
  <c r="W32" i="1"/>
  <c r="U32" i="1"/>
  <c r="Q32" i="1"/>
  <c r="M32" i="1"/>
  <c r="K32" i="1"/>
  <c r="G32" i="1"/>
  <c r="W31" i="1"/>
  <c r="U31" i="1"/>
  <c r="Q31" i="1"/>
  <c r="M31" i="1"/>
  <c r="G31" i="1"/>
  <c r="W30" i="1"/>
  <c r="U30" i="1"/>
  <c r="Q30" i="1"/>
  <c r="M30" i="1"/>
  <c r="K30" i="1"/>
  <c r="G30" i="1"/>
  <c r="W29" i="1"/>
  <c r="U29" i="1"/>
  <c r="Q29" i="1"/>
  <c r="M29" i="1"/>
  <c r="G29" i="1"/>
  <c r="W28" i="1"/>
  <c r="U28" i="1"/>
  <c r="Q28" i="1"/>
  <c r="M28" i="1"/>
  <c r="K28" i="1"/>
  <c r="G28" i="1"/>
  <c r="W27" i="1"/>
  <c r="U27" i="1"/>
  <c r="Q27" i="1"/>
  <c r="M27" i="1"/>
  <c r="G27" i="1"/>
  <c r="W26" i="1"/>
  <c r="U26" i="1"/>
  <c r="Q26" i="1"/>
  <c r="M26" i="1"/>
  <c r="G26" i="1"/>
  <c r="W25" i="1"/>
  <c r="U25" i="1"/>
  <c r="Q25" i="1"/>
  <c r="M25" i="1"/>
  <c r="G25" i="1"/>
  <c r="W24" i="1"/>
  <c r="U24" i="1"/>
  <c r="Q24" i="1"/>
  <c r="M24" i="1"/>
  <c r="G24" i="1"/>
  <c r="W23" i="1"/>
  <c r="U23" i="1"/>
  <c r="Q23" i="1"/>
  <c r="M23" i="1"/>
  <c r="G23" i="1"/>
  <c r="W22" i="1"/>
  <c r="U22" i="1"/>
  <c r="Q22" i="1"/>
  <c r="M22" i="1"/>
  <c r="G22" i="1"/>
  <c r="W21" i="1"/>
  <c r="U21" i="1"/>
  <c r="Q21" i="1"/>
  <c r="M21" i="1"/>
  <c r="G21" i="1"/>
  <c r="W20" i="1"/>
  <c r="U20" i="1"/>
  <c r="Q20" i="1"/>
  <c r="M20" i="1"/>
  <c r="K20" i="1"/>
  <c r="G20" i="1"/>
  <c r="W19" i="1"/>
  <c r="U19" i="1"/>
  <c r="Q19" i="1"/>
  <c r="M19" i="1"/>
  <c r="G19" i="1"/>
  <c r="W18" i="1"/>
  <c r="U18" i="1"/>
  <c r="Q18" i="1"/>
  <c r="M18" i="1"/>
  <c r="K18" i="1"/>
  <c r="G18" i="1"/>
  <c r="W17" i="1"/>
  <c r="U17" i="1"/>
  <c r="Q17" i="1"/>
  <c r="M17" i="1"/>
  <c r="K17" i="1"/>
  <c r="G17" i="1"/>
  <c r="Y16" i="1"/>
  <c r="W16" i="1"/>
  <c r="U16" i="1"/>
  <c r="Q16" i="1"/>
  <c r="M16" i="1"/>
  <c r="K16" i="1"/>
  <c r="G16" i="1"/>
  <c r="Y15" i="1"/>
  <c r="W15" i="1"/>
  <c r="U15" i="1"/>
  <c r="Q15" i="1"/>
  <c r="M15" i="1"/>
  <c r="G15" i="1"/>
  <c r="Y14" i="1"/>
  <c r="W14" i="1"/>
  <c r="U14" i="1"/>
  <c r="Q14" i="1"/>
  <c r="M14" i="1"/>
  <c r="G14" i="1"/>
  <c r="H76" i="6" l="1"/>
  <c r="G75" i="6"/>
  <c r="H93" i="6"/>
  <c r="G92" i="6"/>
  <c r="H46" i="6"/>
  <c r="G45" i="6"/>
  <c r="G91" i="6" l="1"/>
  <c r="H92" i="6"/>
  <c r="H45" i="6"/>
  <c r="G44" i="6"/>
  <c r="G74" i="6"/>
  <c r="H75" i="6"/>
  <c r="H44" i="6" l="1"/>
  <c r="G43" i="6"/>
  <c r="H74" i="6"/>
  <c r="G73" i="6"/>
  <c r="H91" i="6"/>
  <c r="G90" i="6"/>
  <c r="H90" i="6" l="1"/>
  <c r="G89" i="6"/>
  <c r="G42" i="6"/>
  <c r="H43" i="6"/>
  <c r="G72" i="6"/>
  <c r="H73" i="6"/>
  <c r="H42" i="6" l="1"/>
  <c r="G41" i="6"/>
  <c r="H89" i="6"/>
  <c r="G88" i="6"/>
  <c r="H72" i="6"/>
  <c r="G71" i="6"/>
  <c r="G70" i="6" l="1"/>
  <c r="H71" i="6"/>
  <c r="H41" i="6"/>
  <c r="G40" i="6"/>
  <c r="H88" i="6"/>
  <c r="G87" i="6"/>
  <c r="H87" i="6" l="1"/>
  <c r="G86" i="6"/>
  <c r="H40" i="6"/>
  <c r="G39" i="6"/>
  <c r="H70" i="6"/>
  <c r="G69" i="6"/>
  <c r="G68" i="6" l="1"/>
  <c r="H69" i="6"/>
  <c r="G85" i="6"/>
  <c r="H86" i="6"/>
  <c r="G38" i="6"/>
  <c r="H39" i="6"/>
  <c r="H85" i="6" l="1"/>
  <c r="G84" i="6"/>
  <c r="H38" i="6"/>
  <c r="G37" i="6"/>
  <c r="H68" i="6"/>
  <c r="G67" i="6"/>
  <c r="G36" i="6" l="1"/>
  <c r="H37" i="6"/>
  <c r="G66" i="6"/>
  <c r="H67" i="6"/>
  <c r="H84" i="6"/>
  <c r="G83" i="6"/>
  <c r="H83" i="6" l="1"/>
  <c r="G82" i="6"/>
  <c r="H36" i="6"/>
  <c r="G35" i="6"/>
  <c r="H66" i="6"/>
  <c r="G65" i="6"/>
  <c r="G34" i="6" l="1"/>
  <c r="H35" i="6"/>
  <c r="G64" i="6"/>
  <c r="H65" i="6"/>
  <c r="G81" i="6"/>
  <c r="H81" i="6" s="1"/>
  <c r="H82" i="6"/>
  <c r="H64" i="6" l="1"/>
  <c r="G63" i="6"/>
  <c r="G33" i="6"/>
  <c r="H34" i="6"/>
  <c r="G62" i="6" l="1"/>
  <c r="H63" i="6"/>
  <c r="H33" i="6"/>
  <c r="G32" i="6"/>
  <c r="G31" i="6" l="1"/>
  <c r="H32" i="6"/>
  <c r="H62" i="6"/>
  <c r="G61" i="6"/>
  <c r="G60" i="6" l="1"/>
  <c r="H61" i="6"/>
  <c r="H31" i="6"/>
  <c r="G30" i="6"/>
  <c r="H30" i="6" l="1"/>
  <c r="G29" i="6"/>
  <c r="H60" i="6"/>
  <c r="G59" i="6"/>
  <c r="G58" i="6" l="1"/>
  <c r="H59" i="6"/>
  <c r="H29" i="6"/>
  <c r="G28" i="6"/>
  <c r="G27" i="6" l="1"/>
  <c r="H28" i="6"/>
  <c r="H58" i="6"/>
  <c r="G57" i="6"/>
  <c r="G56" i="6" l="1"/>
  <c r="H57" i="6"/>
  <c r="H27" i="6"/>
  <c r="G26" i="6"/>
  <c r="H26" i="6" l="1"/>
  <c r="G25" i="6"/>
  <c r="H56" i="6"/>
  <c r="G55" i="6"/>
  <c r="H25" i="6" l="1"/>
  <c r="G24" i="6"/>
  <c r="G54" i="6"/>
  <c r="H55" i="6"/>
  <c r="H54" i="6" l="1"/>
  <c r="G53" i="6"/>
  <c r="G23" i="6"/>
  <c r="H24" i="6"/>
  <c r="H23" i="6" l="1"/>
  <c r="G22" i="6"/>
  <c r="G52" i="6"/>
  <c r="H53" i="6"/>
  <c r="H52" i="6" l="1"/>
  <c r="G51" i="6"/>
  <c r="H51" i="6" s="1"/>
  <c r="G21" i="6"/>
  <c r="H22" i="6"/>
  <c r="G20" i="6" l="1"/>
  <c r="H21" i="6"/>
  <c r="H20" i="6" l="1"/>
  <c r="G19" i="6"/>
  <c r="G18" i="6" l="1"/>
  <c r="H19" i="6"/>
  <c r="H18" i="6" l="1"/>
  <c r="G17" i="6"/>
  <c r="G16" i="6" s="1"/>
  <c r="G15" i="6" s="1"/>
</calcChain>
</file>

<file path=xl/sharedStrings.xml><?xml version="1.0" encoding="utf-8"?>
<sst xmlns="http://schemas.openxmlformats.org/spreadsheetml/2006/main" count="4206" uniqueCount="316">
  <si>
    <t>In billion dollars</t>
  </si>
  <si>
    <t xml:space="preserve">   Year   </t>
  </si>
  <si>
    <t xml:space="preserve">Nominal GDP   </t>
  </si>
  <si>
    <t xml:space="preserve">Government Debt   </t>
  </si>
  <si>
    <t xml:space="preserve">Federal Government Debt to GDP  </t>
  </si>
  <si>
    <t xml:space="preserve">   Private Debt   </t>
  </si>
  <si>
    <t xml:space="preserve">Private Debt to GDP  </t>
  </si>
  <si>
    <t>Current Account Balance</t>
  </si>
  <si>
    <t>Current Account Balance to GDP</t>
  </si>
  <si>
    <t xml:space="preserve">Exports   </t>
  </si>
  <si>
    <t xml:space="preserve">Imports   </t>
  </si>
  <si>
    <t xml:space="preserve">Net Exports  </t>
  </si>
  <si>
    <t>Net Exports to GDP</t>
  </si>
  <si>
    <t>Interest Rates</t>
  </si>
  <si>
    <t>CPI Index</t>
  </si>
  <si>
    <t>Inflation Rate</t>
  </si>
  <si>
    <t>M2</t>
  </si>
  <si>
    <t>M2 to GDP</t>
  </si>
  <si>
    <t xml:space="preserve">Total Market Cap </t>
  </si>
  <si>
    <t>Market Cap to GDP</t>
  </si>
  <si>
    <t>State and Local</t>
  </si>
  <si>
    <t>Held by Public (Federal)</t>
  </si>
  <si>
    <t>Intragovernmental Holdings (Federal)</t>
  </si>
  <si>
    <t>Total Federal</t>
  </si>
  <si>
    <t xml:space="preserve">Household </t>
  </si>
  <si>
    <t>Non-financial Business</t>
  </si>
  <si>
    <t xml:space="preserve">Total   </t>
  </si>
  <si>
    <t>Lending</t>
  </si>
  <si>
    <t>Treasury Bills</t>
  </si>
  <si>
    <t>Automate Section</t>
  </si>
  <si>
    <t>Annual - B Quarterly - C</t>
  </si>
  <si>
    <t>D</t>
  </si>
  <si>
    <t>E</t>
  </si>
  <si>
    <t>F</t>
  </si>
  <si>
    <t>E+F</t>
  </si>
  <si>
    <t>G</t>
  </si>
  <si>
    <t>H</t>
  </si>
  <si>
    <t>G+H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</si>
  <si>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</si>
  <si>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</si>
  <si>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</si>
  <si>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</si>
  <si>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</si>
  <si>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</si>
  <si>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</si>
  <si>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</si>
  <si>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</si>
  <si>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</si>
  <si>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-</t>
  </si>
  <si>
    <t xml:space="preserve"> -  </t>
  </si>
  <si>
    <t>[1]/[11]</t>
  </si>
  <si>
    <t>[12]</t>
  </si>
  <si>
    <t>[2]</t>
  </si>
  <si>
    <t>*[4]</t>
  </si>
  <si>
    <t>[1]</t>
  </si>
  <si>
    <t>[6]</t>
  </si>
  <si>
    <t>[7]</t>
  </si>
  <si>
    <t>[8]</t>
  </si>
  <si>
    <t>[13]</t>
  </si>
  <si>
    <t>[10]</t>
  </si>
  <si>
    <t>[5]</t>
  </si>
  <si>
    <t>[9]</t>
  </si>
  <si>
    <t>Sources:</t>
  </si>
  <si>
    <t>[1]. Bureau of Economic Analysis;  http://cbo.gov/publication/21728</t>
  </si>
  <si>
    <t>[2]. US Treasury 1800-1992 September of that year, 1993-2019 December of that year</t>
  </si>
  <si>
    <t>[3]. CarmenReinhart.com/data/</t>
  </si>
  <si>
    <t>[4].1945–2019: Board of Governors of the Federal Reserve System; 1924–1944: Individual and Non Corporate Debt: Bureau of Economic Analysis - Survey of Current Business. Corportate Debt: IRS Statistics of Income; 1916-1923: Bureau of Economic Analysis Long Term Debt. 2000-2021 Q2 NF Business debt includes private placement securities from Bloomberg.</t>
  </si>
  <si>
    <t>[5). World Bank</t>
  </si>
  <si>
    <t>[6]. 1929-2018- BEA; 1800-1928 - US Census (Historical Stats of the US 1789-1945)</t>
  </si>
  <si>
    <t>[7]. International Monetary Fund, International Financial Statistics</t>
  </si>
  <si>
    <t>[8]. World Bank; 1800-1912 (Historical Stats of the US 1789-1945) General Price Index (Snyder-Tucker) 1913=100</t>
  </si>
  <si>
    <t>1913-2012 U.S. Department of Labor: Bureau of Labor Statistics</t>
  </si>
  <si>
    <t xml:space="preserve">[9]. U.S. Census Bureau </t>
  </si>
  <si>
    <t>[10]. CEIC Data</t>
  </si>
  <si>
    <t>[11]. http://cbo.gov/publication/21728</t>
  </si>
  <si>
    <t>[12]. 1945- 2020 Board of Governors of the Federal Reserve System: Table D.3: Debt Outstanding by Sector</t>
  </si>
  <si>
    <t>[13]. Federal Reserve Board</t>
  </si>
  <si>
    <t>Note:</t>
  </si>
  <si>
    <t>1) CPI Index - 2010=100</t>
  </si>
  <si>
    <t>2) Inflation rate based on 12-month change in CPI</t>
  </si>
  <si>
    <t>3) Private Debt 1916-1944: Household Debt = Individual &amp; Non Corporate Debt; Non-Financial Corporation Debt = Corporate Debt.</t>
  </si>
  <si>
    <t>2022 Q4</t>
  </si>
  <si>
    <t>Population (Thousands)</t>
  </si>
  <si>
    <t>Note: Indicators denote period of financial crisis; see Appendix H for corresponding list.</t>
  </si>
  <si>
    <t>Private Debt to GDP</t>
  </si>
  <si>
    <t>Federal Debt to GDP</t>
  </si>
  <si>
    <t>Private Debt</t>
  </si>
  <si>
    <t>Federal Debt</t>
  </si>
  <si>
    <t>GDP</t>
  </si>
  <si>
    <t>to GDP</t>
  </si>
  <si>
    <t>Corporate Bonds$</t>
  </si>
  <si>
    <t>Mortgages to GDP</t>
  </si>
  <si>
    <t>Mortgages $</t>
  </si>
  <si>
    <t>additional % year year</t>
  </si>
  <si>
    <t>change in %</t>
  </si>
  <si>
    <t>change in year</t>
  </si>
  <si>
    <t>Private to GDP</t>
  </si>
  <si>
    <t>Total Private</t>
  </si>
  <si>
    <t>(row 9+10+11+15)</t>
  </si>
  <si>
    <t>Gross National product $</t>
  </si>
  <si>
    <t>national assets $</t>
  </si>
  <si>
    <t>National assets</t>
  </si>
  <si>
    <t>net</t>
  </si>
  <si>
    <t>foreign assets gross</t>
  </si>
  <si>
    <t>other financial assets</t>
  </si>
  <si>
    <t>} 19.5</t>
  </si>
  <si>
    <t>trade credit</t>
  </si>
  <si>
    <t>corporate stock</t>
  </si>
  <si>
    <t>corporate and foreign bonds</t>
  </si>
  <si>
    <t>other</t>
  </si>
  <si>
    <t>central</t>
  </si>
  <si>
    <t>Gorvernment debt</t>
  </si>
  <si>
    <t>mortgages</t>
  </si>
  <si>
    <t>consumer credit</t>
  </si>
  <si>
    <t>Loans by Financial Institutions</t>
  </si>
  <si>
    <t>Insurance and pension claims</t>
  </si>
  <si>
    <t>other deposits</t>
  </si>
  <si>
    <t>Currency and demand deposits</t>
  </si>
  <si>
    <t>Financial Assets</t>
  </si>
  <si>
    <t>(National Assets = 100)</t>
  </si>
  <si>
    <t>US National Balance Sheet</t>
  </si>
  <si>
    <r>
      <rPr>
        <u/>
        <sz val="12"/>
        <color indexed="8"/>
        <rFont val="Calibri"/>
        <family val="2"/>
      </rPr>
      <t>Comparative National Balance Sheets</t>
    </r>
    <r>
      <rPr>
        <sz val="12"/>
        <color theme="1"/>
        <rFont val="Calibri"/>
        <family val="2"/>
        <scheme val="minor"/>
      </rPr>
      <t>, Raymond W Goldsmith, 1985</t>
    </r>
  </si>
  <si>
    <t>Total Deposits</t>
  </si>
  <si>
    <t>and other securities</t>
  </si>
  <si>
    <t>Including overdrafts</t>
  </si>
  <si>
    <t>US government</t>
  </si>
  <si>
    <t>Loans and discounts</t>
  </si>
  <si>
    <t>(or total resources)</t>
  </si>
  <si>
    <t>Selected Liabilities</t>
  </si>
  <si>
    <t>Assets</t>
  </si>
  <si>
    <t>Selected</t>
  </si>
  <si>
    <t>Total assets or Liabilities</t>
  </si>
  <si>
    <t>amounts in millions of $</t>
  </si>
  <si>
    <t>Assets and Liabilities- All banks: 1834-1945</t>
  </si>
  <si>
    <r>
      <rPr>
        <b/>
        <u/>
        <sz val="12"/>
        <color indexed="8"/>
        <rFont val="Calibri"/>
        <family val="2"/>
      </rPr>
      <t>Historical Statistics for the United States 1789-1945</t>
    </r>
    <r>
      <rPr>
        <b/>
        <sz val="12"/>
        <color indexed="8"/>
        <rFont val="Calibri"/>
        <family val="2"/>
      </rPr>
      <t xml:space="preserve"> data</t>
    </r>
  </si>
  <si>
    <t>Not Allocable</t>
  </si>
  <si>
    <t>Other Services</t>
  </si>
  <si>
    <t>Accommodation and Food Services</t>
  </si>
  <si>
    <t>Arts, Entertainment, and Recreation Services</t>
  </si>
  <si>
    <t>Healthcare Services</t>
  </si>
  <si>
    <t>Educational Services</t>
  </si>
  <si>
    <t>Administrative and Support and Waste Management and Remediation Services</t>
  </si>
  <si>
    <t>Professional, Scientific, and Technical Services</t>
  </si>
  <si>
    <t>Services Total</t>
  </si>
  <si>
    <t>Real Estate, Rent, and Leasing Total</t>
  </si>
  <si>
    <t>Information Total</t>
  </si>
  <si>
    <t>Transportation Total</t>
  </si>
  <si>
    <t>Wholesale and Retail Trade Not Allocable</t>
  </si>
  <si>
    <t>Miscellaneous Retail Stores</t>
  </si>
  <si>
    <t>Food, Beverage, &amp; Liquor Stores</t>
  </si>
  <si>
    <t>Hardware (Beginning 1939)</t>
  </si>
  <si>
    <t>Building Material and Garden Equipment/Supplies Store and Mobile Home Dealers</t>
  </si>
  <si>
    <t>Electronics and Appliance Stores</t>
  </si>
  <si>
    <t>Furniture and Home Furnishing Stores</t>
  </si>
  <si>
    <t>Motor Vehicle and Parts Dealers and Service Stations</t>
  </si>
  <si>
    <t>Retail Trade Total</t>
  </si>
  <si>
    <t>Wholesale Trade Total</t>
  </si>
  <si>
    <t>Wholesale and Retail Trade Total</t>
  </si>
  <si>
    <t xml:space="preserve">Miscellaneous Manufacturing </t>
  </si>
  <si>
    <t>Furniture and Related Product Manufacturing</t>
  </si>
  <si>
    <t>Transportation Equipment Manufacturing</t>
  </si>
  <si>
    <t>Electrical Equipment, Appliance, and Component Manufacturing</t>
  </si>
  <si>
    <t>Computer and Electronic Product Manufacturing</t>
  </si>
  <si>
    <t>Machinery Manufacturing</t>
  </si>
  <si>
    <t>Fabricated Metal Product Manufacturing</t>
  </si>
  <si>
    <t>Primary Metal Manufacturing</t>
  </si>
  <si>
    <t>Nonmetallic Mineral Product Manufacturing</t>
  </si>
  <si>
    <t>Plastic and Rubber Products Manufacturing</t>
  </si>
  <si>
    <t>Chemical Manufacturing</t>
  </si>
  <si>
    <t>Petroleum and Coal Products Manufacturing</t>
  </si>
  <si>
    <t>Printing and Related Supporting Activities</t>
  </si>
  <si>
    <t>Paper Manufacturing</t>
  </si>
  <si>
    <t>Wood Product Manufacturing</t>
  </si>
  <si>
    <t>Leather and Allied Product Manufacturing</t>
  </si>
  <si>
    <t>Apparel Manufacturing</t>
  </si>
  <si>
    <t>Textile and Textile Product Mills</t>
  </si>
  <si>
    <t>Beverage, Food, and Tobacco Manufacturing</t>
  </si>
  <si>
    <t>Manufacturing Total</t>
  </si>
  <si>
    <t xml:space="preserve">Specialty Trade Contractors </t>
  </si>
  <si>
    <t>Heavy Civil Engineering Construction and Land Subdivision</t>
  </si>
  <si>
    <t>Building, Developing, and General Contracting</t>
  </si>
  <si>
    <t>Construction Total</t>
  </si>
  <si>
    <t>Utilities Total</t>
  </si>
  <si>
    <t>Mining Total</t>
  </si>
  <si>
    <t>Agriculture, Forestry, &amp; Fishing Total</t>
  </si>
  <si>
    <t>All Industries (Including Finance)</t>
  </si>
  <si>
    <t>Surplus or Deficit</t>
  </si>
  <si>
    <t>Outlays</t>
  </si>
  <si>
    <t>Receipts</t>
  </si>
  <si>
    <t>Market Cap</t>
  </si>
  <si>
    <t>Total Loans- Savings Institutions</t>
  </si>
  <si>
    <t>Bank Suspensions</t>
  </si>
  <si>
    <t>Bank Loans</t>
  </si>
  <si>
    <t>Number of banks</t>
  </si>
  <si>
    <t>Number of institutions</t>
  </si>
  <si>
    <t>Allowance for losses</t>
  </si>
  <si>
    <t>FDIC Total Loans and Leases</t>
  </si>
  <si>
    <t>Total Nonfarm</t>
  </si>
  <si>
    <t>NonFarm Residential building activity</t>
  </si>
  <si>
    <t>NonFarm NonResidential building activity</t>
  </si>
  <si>
    <t>Utility sector</t>
  </si>
  <si>
    <t>Miles of Railroad built</t>
  </si>
  <si>
    <t>Total Track (miles)</t>
  </si>
  <si>
    <t>Railroad Bond Debt</t>
  </si>
  <si>
    <t>Bonded debt</t>
  </si>
  <si>
    <t>Funded debt</t>
  </si>
  <si>
    <t>Funded debt (unmatured)</t>
  </si>
  <si>
    <t>DJIA</t>
  </si>
  <si>
    <t>Foreclosures</t>
  </si>
  <si>
    <t xml:space="preserve">Mortgage delinquency </t>
  </si>
  <si>
    <t>Savings and Loan</t>
  </si>
  <si>
    <t>Commercial Banks</t>
  </si>
  <si>
    <t>Life Insurance</t>
  </si>
  <si>
    <t>New Homes built</t>
  </si>
  <si>
    <t>Broker Loans</t>
  </si>
  <si>
    <t>Auto</t>
  </si>
  <si>
    <t>Credit Card</t>
  </si>
  <si>
    <t>Student debt</t>
  </si>
  <si>
    <t>Mortgage Loans</t>
  </si>
  <si>
    <t>Total mortgage</t>
  </si>
  <si>
    <t>Mortgage debt</t>
  </si>
  <si>
    <t>Total Household</t>
  </si>
  <si>
    <t>Private debt to GDP</t>
  </si>
  <si>
    <t>Private debt- Analyst Estimate</t>
  </si>
  <si>
    <t>Government debt</t>
  </si>
  <si>
    <t>Federal Budget</t>
  </si>
  <si>
    <t>Bankruptcies filed by farmers</t>
  </si>
  <si>
    <t>Agriculture- Farm Credit (non real estate)</t>
  </si>
  <si>
    <t>Farm Mortgage debt</t>
  </si>
  <si>
    <t>Energy debt</t>
  </si>
  <si>
    <t>CRE</t>
  </si>
  <si>
    <t>Railroad Debt</t>
  </si>
  <si>
    <t>Mortgage rates</t>
  </si>
  <si>
    <t>Debt by industry</t>
  </si>
  <si>
    <t>Business debt</t>
  </si>
  <si>
    <t>Household debt</t>
  </si>
  <si>
    <t>Total Private debt</t>
  </si>
  <si>
    <t>IRS</t>
  </si>
  <si>
    <t>GFD</t>
  </si>
  <si>
    <t>FDIC</t>
  </si>
  <si>
    <t>Historical Statistics of the United States: colonial times to 1970</t>
  </si>
  <si>
    <r>
      <t>Òscar Jordà, Moritz Schularick, and Alan M. Taylor. 2017. “Macrofinancial History and the New Business Cycle Facts.” </t>
    </r>
    <r>
      <rPr>
        <i/>
        <sz val="10"/>
        <color indexed="63"/>
        <rFont val="Calibri"/>
        <family val="2"/>
      </rPr>
      <t>NBER Macroeconomics Annual 2016</t>
    </r>
    <r>
      <rPr>
        <sz val="10"/>
        <color indexed="63"/>
        <rFont val="Calibri"/>
        <family val="2"/>
      </rPr>
      <t>, volume 31, edited by Martin Eichenbaum and Jonathan A. Parker. Chicago: University of Chicago Press.</t>
    </r>
  </si>
  <si>
    <t>fred</t>
  </si>
  <si>
    <t>p 111</t>
  </si>
  <si>
    <t>Oil and Gas Extraction + Petroleum</t>
  </si>
  <si>
    <t>Fred</t>
  </si>
  <si>
    <t>Brookings institure, analyst's estimate</t>
  </si>
  <si>
    <t>Analyst's Estimates</t>
  </si>
  <si>
    <t>American Railroad Journal</t>
  </si>
  <si>
    <t>BEA, Survey of Current Business (October 1950)</t>
  </si>
  <si>
    <t>number</t>
  </si>
  <si>
    <t>per 1000</t>
  </si>
  <si>
    <t>http://www.nber.org/chapters/c1331.pdf</t>
  </si>
  <si>
    <t>http://www.nber.org/chapters/c1338.pdf</t>
  </si>
  <si>
    <t>1945-2016: Federal Reserve, Z.1</t>
  </si>
  <si>
    <t>NY fed</t>
  </si>
  <si>
    <t>Historical Stats of the US- Millennial edition</t>
  </si>
  <si>
    <t>https://bea.gov/scb/pdf/1950/1050cont.pdf; Federal Reserve Z.1 D.3</t>
  </si>
  <si>
    <t>See "Analyst Estimates" tab</t>
  </si>
  <si>
    <t>pre 1916= Railroad bonds + Bank loans</t>
  </si>
  <si>
    <t>CBO</t>
  </si>
  <si>
    <t>Historical Statistics for the United States 1789-1945 data</t>
  </si>
  <si>
    <t>Schularick</t>
  </si>
  <si>
    <t>comptroller; report for 1920, vol. 2 page 847</t>
  </si>
  <si>
    <t>https://www2.census.gov/prod2/statcomp/documents/HistoricalStatisticsoftheUnitedStates1789-1945.pdf</t>
  </si>
  <si>
    <t>https://www.irs.gov/statistics/soi-tax-stats-archive-1954-to-1999-corporation-income-tax-return-reports</t>
  </si>
  <si>
    <t>Nonfarm Nonresidential Building Activity for United States, Millions of Current Dollars, Annual, Not Seasonally Adjusted</t>
  </si>
  <si>
    <t>Federal Reserve, Z.1 table L 217, commercial + multifamily</t>
  </si>
  <si>
    <t>Historical Statistics of The United States</t>
  </si>
  <si>
    <t>Poor's Manual of Railroads (Various years)</t>
  </si>
  <si>
    <t>Federal Reserve</t>
  </si>
  <si>
    <t>Historical Stats of the US (millennial edition)</t>
  </si>
  <si>
    <t>nber</t>
  </si>
  <si>
    <t>History of the US (millennial edition)</t>
  </si>
  <si>
    <t>https://www.newyorkfed.org/microeconomics/databank.html</t>
  </si>
  <si>
    <t>Census</t>
  </si>
  <si>
    <t>Federal Reserve, Z.1 tabkle D.3</t>
  </si>
  <si>
    <t>Federal Reserve(1945-2016); BEA Survey of Current Business, (October 1950) (1916-1944)</t>
  </si>
  <si>
    <t>Treasurydirect.gov</t>
  </si>
  <si>
    <t>BEA; Treasury</t>
  </si>
  <si>
    <t>Sources-</t>
  </si>
  <si>
    <t xml:space="preserve">          </t>
  </si>
  <si>
    <t xml:space="preserve"> ANALYSTS ESTIMATE </t>
  </si>
  <si>
    <t>Calculated Total debt</t>
  </si>
  <si>
    <t>Yearly additional debt</t>
  </si>
  <si>
    <t>Unallocated debt (c-d)</t>
  </si>
  <si>
    <t>Bank Loan+railroad/GDP</t>
  </si>
  <si>
    <t>Goldsmith estimate</t>
  </si>
  <si>
    <t>Yearly additional Change</t>
  </si>
  <si>
    <t>1900-1916</t>
  </si>
  <si>
    <t>1880-1900</t>
  </si>
  <si>
    <t>1850-1880</t>
  </si>
  <si>
    <t>1805-1850</t>
  </si>
  <si>
    <t>Change</t>
  </si>
  <si>
    <t>Goldsmith - Bank Loans+Railroad</t>
  </si>
  <si>
    <t>n/a</t>
  </si>
  <si>
    <t>Bank Loans + Railroad</t>
  </si>
  <si>
    <t>difference in years</t>
  </si>
  <si>
    <t>change in debt</t>
  </si>
  <si>
    <t>Goldsmith Private debt to GDP</t>
  </si>
  <si>
    <t>*75.8</t>
  </si>
  <si>
    <t>*73.3</t>
  </si>
  <si>
    <t>*73.5</t>
  </si>
  <si>
    <t>*75.6</t>
  </si>
  <si>
    <t>*83.4</t>
  </si>
  <si>
    <t>*91.6</t>
  </si>
  <si>
    <t>*95.5</t>
  </si>
  <si>
    <t>*94.1</t>
  </si>
  <si>
    <t>Corporate Debt</t>
  </si>
  <si>
    <t>Individual &amp; Non Corporate Debt</t>
  </si>
  <si>
    <t>Total Private Debt</t>
  </si>
  <si>
    <t>Bil USD</t>
  </si>
  <si>
    <t>2023 Q1</t>
  </si>
  <si>
    <t>2023 Q2</t>
  </si>
  <si>
    <t>2023 Q3</t>
  </si>
  <si>
    <t>2023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</si>
</sst>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-* #,##0.0000_-;\-* #,##0.0000_-;_-* &quot;-&quot;??_-;_-@_-"/>
    <numFmt numFmtId="168" formatCode="_-* #,##0.00_-;\-* #,##0.00_-;_-* &quot;-&quot;??_-;_-@_-"/>
    <numFmt numFmtId="169" formatCode="_-* #,##0_-;\-* #,##0_-;_-* &quot;-&quot;??_-;_-@_-"/>
    <numFmt numFmtId="170" formatCode="&quot;$&quot;#,##0.0"/>
    <numFmt numFmtId="171" formatCode="0.0"/>
    <numFmt numFmtId="172" formatCode="_(* #,##0.000_);_(* \(#,##0.000\);_(* &quot;-&quot;??_);_(@_)"/>
    <numFmt numFmtId="173" formatCode="&quot;$&quot;#,##0"/>
    <numFmt numFmtId="174" formatCode="_(&quot;$&quot;* #,##0.000_);_(&quot;$&quot;* \(#,##0.000\);_(&quot;$&quot;* &quot;-&quot;??_);_(@_)"/>
    <numFmt numFmtId="175" formatCode="&quot;$&quot;#,##0.000"/>
    <numFmt numFmtId="176" formatCode="0.000"/>
    <numFmt numFmtId="177" formatCode="_(&quot;$&quot;* #,##0_);_(&quot;$&quot;* \(#,##0\);_(&quot;$&quot;* &quot;-&quot;??_);_(@_)"/>
    <numFmt numFmtId="178" formatCode="0.000%"/>
  </numFmts>
  <fonts count="4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u/>
      <sz val="11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u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10"/>
      <color rgb="FF073763"/>
      <name val="Calibri Light"/>
      <family val="1"/>
      <scheme val="major"/>
    </font>
    <font>
      <sz val="10"/>
      <name val="Calibri"/>
      <family val="2"/>
      <scheme val="minor"/>
    </font>
    <font>
      <sz val="10"/>
      <color rgb="FF073763"/>
      <name val="Calibri"/>
      <family val="2"/>
      <scheme val="minor"/>
    </font>
    <font>
      <sz val="10"/>
      <color rgb="FF333333"/>
      <name val="Calibri"/>
      <family val="2"/>
      <scheme val="minor"/>
    </font>
    <font>
      <i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EEECE1"/>
      </right>
      <top/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rgb="FFEEECE1"/>
      </right>
      <top/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 style="thin">
        <color rgb="FFEEECE1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/>
      <top/>
      <bottom style="thin">
        <color theme="2"/>
      </bottom>
      <diagonal/>
    </border>
    <border>
      <left/>
      <right style="thin">
        <color indexed="64"/>
      </right>
      <top/>
      <bottom style="thin">
        <color rgb="FFEEECE1"/>
      </bottom>
      <diagonal/>
    </border>
    <border>
      <left style="thin">
        <color indexed="64"/>
      </left>
      <right style="thin">
        <color rgb="FFEEECE1"/>
      </right>
      <top/>
      <bottom style="thin">
        <color rgb="FFEEECE1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rgb="FFEEECE1"/>
      </right>
      <top/>
      <bottom style="thin">
        <color rgb="FFEEECE1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EEECE1"/>
      </left>
      <right style="thin">
        <color rgb="FFEEECE1"/>
      </right>
      <top/>
      <bottom style="thin">
        <color rgb="FFEEECE1"/>
      </bottom>
      <diagonal/>
    </border>
    <border>
      <left style="thin">
        <color indexed="64"/>
      </left>
      <right style="thin">
        <color indexed="64"/>
      </right>
      <top/>
      <bottom style="thin">
        <color rgb="FFEEECE1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rgb="FFEEECE1"/>
      </right>
      <top style="thin">
        <color rgb="FFEEECE1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double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double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double">
        <color indexed="64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EEECE1"/>
      </top>
      <bottom style="thin">
        <color rgb="FFEEECE1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rgb="FFEEECE1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indexed="64"/>
      </bottom>
      <diagonal/>
    </border>
    <border>
      <left/>
      <right/>
      <top style="thin">
        <color rgb="FFEEECE1"/>
      </top>
      <bottom style="thin">
        <color rgb="FFEEECE1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2"/>
      </left>
      <right style="thin">
        <color theme="2"/>
      </right>
      <top/>
      <bottom style="double">
        <color indexed="64"/>
      </bottom>
      <diagonal/>
    </border>
    <border>
      <left style="thin">
        <color theme="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2"/>
      </right>
      <top/>
      <bottom style="double">
        <color indexed="64"/>
      </bottom>
      <diagonal/>
    </border>
    <border>
      <left/>
      <right style="thin">
        <color theme="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EEECE1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double">
        <color indexed="64"/>
      </bottom>
      <diagonal/>
    </border>
    <border>
      <left style="thin">
        <color rgb="FFEEECE1"/>
      </left>
      <right style="thin">
        <color theme="0" tint="-4.9989318521683403E-2"/>
      </right>
      <top/>
      <bottom style="thin">
        <color rgb="FFEEECE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EEECE1"/>
      </left>
      <right/>
      <top/>
      <bottom/>
      <diagonal/>
    </border>
    <border>
      <left style="thin">
        <color theme="2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2"/>
      </right>
      <top style="thin">
        <color rgb="FFEEECE1"/>
      </top>
      <bottom style="thin">
        <color theme="2"/>
      </bottom>
      <diagonal/>
    </border>
    <border>
      <left style="thin">
        <color indexed="64"/>
      </left>
      <right style="thin">
        <color rgb="FFEEECE1"/>
      </right>
      <top style="thin">
        <color indexed="64"/>
      </top>
      <bottom style="thin">
        <color rgb="FFEEECE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EEECE1"/>
      </right>
      <top/>
      <bottom style="double">
        <color indexed="64"/>
      </bottom>
      <diagonal/>
    </border>
  </borders>
  <cellStyleXfs count="13">
    <xf numFmtId="0" fontId="0" fillId="0" borderId="0"/>
    <xf numFmtId="43" fontId="1" fillId="0" borderId="0"/>
    <xf numFmtId="9" fontId="1" fillId="0" borderId="0"/>
    <xf numFmtId="3" fontId="1" fillId="0" borderId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/>
    <xf numFmtId="0" fontId="21" fillId="0" borderId="0"/>
  </cellStyleXfs>
  <cellXfs count="515">
    <xf numFmtId="0" fontId="0" fillId="0" borderId="0" xfId="0"/>
    <xf numFmtId="164" fontId="1" fillId="0" borderId="0" xfId="1" applyNumberFormat="1"/>
    <xf numFmtId="165" fontId="1" fillId="0" borderId="0" xfId="1" applyNumberFormat="1"/>
    <xf numFmtId="0" fontId="2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2" fillId="0" borderId="0" xfId="1" applyNumberFormat="1" applyFont="1"/>
    <xf numFmtId="1" fontId="2" fillId="0" borderId="0" xfId="0" applyNumberFormat="1" applyFont="1"/>
    <xf numFmtId="9" fontId="2" fillId="0" borderId="0" xfId="2" applyFont="1"/>
    <xf numFmtId="0" fontId="2" fillId="0" borderId="0" xfId="0" applyFont="1" applyAlignment="1">
      <alignment horizontal="left" vertical="center" wrapText="1"/>
    </xf>
    <xf numFmtId="166" fontId="0" fillId="0" borderId="0" xfId="0" applyNumberFormat="1"/>
    <xf numFmtId="167" fontId="3" fillId="0" borderId="0" xfId="0" applyNumberFormat="1" applyFont="1"/>
    <xf numFmtId="165" fontId="2" fillId="0" borderId="0" xfId="0" applyNumberFormat="1" applyFont="1"/>
    <xf numFmtId="0" fontId="4" fillId="0" borderId="0" xfId="0" applyFont="1"/>
    <xf numFmtId="164" fontId="4" fillId="0" borderId="0" xfId="1" applyNumberFormat="1" applyFont="1"/>
    <xf numFmtId="1" fontId="4" fillId="0" borderId="0" xfId="0" applyNumberFormat="1" applyFont="1"/>
    <xf numFmtId="9" fontId="4" fillId="0" borderId="0" xfId="2" applyFont="1"/>
    <xf numFmtId="0" fontId="5" fillId="0" borderId="0" xfId="0" applyFont="1"/>
    <xf numFmtId="165" fontId="4" fillId="0" borderId="0" xfId="1" applyNumberFormat="1" applyFont="1"/>
    <xf numFmtId="16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9" fontId="4" fillId="0" borderId="0" xfId="2" applyFont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164" fontId="1" fillId="0" borderId="1" xfId="1" applyNumberForma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9" fontId="0" fillId="0" borderId="0" xfId="0" applyNumberFormat="1"/>
    <xf numFmtId="0" fontId="0" fillId="0" borderId="19" xfId="0" applyBorder="1"/>
    <xf numFmtId="164" fontId="8" fillId="2" borderId="19" xfId="0" applyNumberFormat="1" applyFont="1" applyFill="1" applyBorder="1" applyAlignment="1">
      <alignment horizontal="center" vertical="center" wrapText="1"/>
    </xf>
    <xf numFmtId="9" fontId="8" fillId="2" borderId="0" xfId="0" applyNumberFormat="1" applyFont="1" applyFill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9" fontId="8" fillId="2" borderId="7" xfId="4" applyNumberFormat="1" applyFont="1" applyFill="1" applyBorder="1" applyAlignment="1">
      <alignment horizontal="center" vertical="center" wrapText="1"/>
    </xf>
    <xf numFmtId="164" fontId="8" fillId="2" borderId="19" xfId="4" applyNumberFormat="1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9" fontId="8" fillId="2" borderId="19" xfId="0" applyNumberFormat="1" applyFont="1" applyFill="1" applyBorder="1" applyAlignment="1">
      <alignment horizontal="center" vertical="center" wrapText="1"/>
    </xf>
    <xf numFmtId="43" fontId="8" fillId="2" borderId="0" xfId="0" applyNumberFormat="1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4" fontId="8" fillId="2" borderId="62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9" fontId="8" fillId="2" borderId="63" xfId="0" applyNumberFormat="1" applyFont="1" applyFill="1" applyBorder="1" applyAlignment="1">
      <alignment horizontal="center" vertical="center" wrapText="1"/>
    </xf>
    <xf numFmtId="164" fontId="8" fillId="2" borderId="63" xfId="0" applyNumberFormat="1" applyFont="1" applyFill="1" applyBorder="1" applyAlignment="1">
      <alignment horizontal="center" vertical="center" wrapText="1"/>
    </xf>
    <xf numFmtId="165" fontId="8" fillId="2" borderId="6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70" xfId="0" applyBorder="1"/>
    <xf numFmtId="0" fontId="0" fillId="0" borderId="1" xfId="0" applyBorder="1"/>
    <xf numFmtId="0" fontId="7" fillId="0" borderId="1" xfId="0" applyFont="1" applyBorder="1"/>
    <xf numFmtId="43" fontId="7" fillId="0" borderId="1" xfId="0" applyNumberFormat="1" applyFont="1" applyBorder="1"/>
    <xf numFmtId="164" fontId="7" fillId="0" borderId="1" xfId="1" applyNumberFormat="1" applyFont="1" applyBorder="1"/>
    <xf numFmtId="9" fontId="9" fillId="0" borderId="1" xfId="0" applyNumberFormat="1" applyFont="1" applyBorder="1"/>
    <xf numFmtId="164" fontId="7" fillId="0" borderId="1" xfId="0" applyNumberFormat="1" applyFont="1" applyBorder="1"/>
    <xf numFmtId="164" fontId="9" fillId="0" borderId="1" xfId="0" applyNumberFormat="1" applyFont="1" applyBorder="1"/>
    <xf numFmtId="9" fontId="10" fillId="0" borderId="1" xfId="0" applyNumberFormat="1" applyFont="1" applyBorder="1"/>
    <xf numFmtId="164" fontId="10" fillId="0" borderId="1" xfId="0" applyNumberFormat="1" applyFont="1" applyBorder="1"/>
    <xf numFmtId="165" fontId="10" fillId="0" borderId="1" xfId="1" applyNumberFormat="1" applyFont="1" applyBorder="1"/>
    <xf numFmtId="43" fontId="7" fillId="0" borderId="0" xfId="0" applyNumberFormat="1" applyFont="1"/>
    <xf numFmtId="164" fontId="7" fillId="0" borderId="0" xfId="1" applyNumberFormat="1" applyFont="1"/>
    <xf numFmtId="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172" fontId="7" fillId="0" borderId="0" xfId="1" applyNumberFormat="1" applyFont="1"/>
    <xf numFmtId="9" fontId="7" fillId="0" borderId="0" xfId="2" applyFont="1"/>
    <xf numFmtId="164" fontId="1" fillId="0" borderId="32" xfId="1" applyNumberFormat="1" applyBorder="1" applyAlignment="1">
      <alignment horizontal="right" vertical="center"/>
    </xf>
    <xf numFmtId="164" fontId="6" fillId="0" borderId="46" xfId="1" applyNumberFormat="1" applyFont="1" applyBorder="1" applyAlignment="1">
      <alignment horizontal="right"/>
    </xf>
    <xf numFmtId="164" fontId="0" fillId="0" borderId="61" xfId="0" applyNumberFormat="1" applyBorder="1"/>
    <xf numFmtId="9" fontId="1" fillId="0" borderId="24" xfId="2" applyBorder="1"/>
    <xf numFmtId="164" fontId="6" fillId="0" borderId="42" xfId="1" applyNumberFormat="1" applyFont="1" applyBorder="1" applyAlignment="1">
      <alignment horizontal="right"/>
    </xf>
    <xf numFmtId="164" fontId="6" fillId="0" borderId="34" xfId="1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9" fontId="6" fillId="0" borderId="22" xfId="2" applyFont="1" applyBorder="1" applyAlignment="1">
      <alignment horizontal="right"/>
    </xf>
    <xf numFmtId="10" fontId="6" fillId="0" borderId="35" xfId="0" applyNumberFormat="1" applyFont="1" applyBorder="1" applyAlignment="1">
      <alignment horizontal="right"/>
    </xf>
    <xf numFmtId="10" fontId="6" fillId="0" borderId="22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166" fontId="6" fillId="0" borderId="22" xfId="0" applyNumberFormat="1" applyFont="1" applyBorder="1" applyAlignment="1">
      <alignment horizontal="right"/>
    </xf>
    <xf numFmtId="41" fontId="6" fillId="0" borderId="35" xfId="0" applyNumberFormat="1" applyFont="1" applyBorder="1" applyAlignment="1">
      <alignment horizontal="right"/>
    </xf>
    <xf numFmtId="41" fontId="6" fillId="0" borderId="34" xfId="0" applyNumberFormat="1" applyFont="1" applyBorder="1" applyAlignment="1">
      <alignment horizontal="right"/>
    </xf>
    <xf numFmtId="9" fontId="6" fillId="0" borderId="34" xfId="0" applyNumberFormat="1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164" fontId="0" fillId="0" borderId="59" xfId="0" applyNumberFormat="1" applyBorder="1"/>
    <xf numFmtId="9" fontId="1" fillId="0" borderId="58" xfId="2" applyBorder="1"/>
    <xf numFmtId="164" fontId="6" fillId="0" borderId="57" xfId="1" applyNumberFormat="1" applyFont="1" applyBorder="1" applyAlignment="1">
      <alignment horizontal="right"/>
    </xf>
    <xf numFmtId="164" fontId="6" fillId="0" borderId="54" xfId="1" applyNumberFormat="1" applyFont="1" applyBorder="1" applyAlignment="1">
      <alignment horizontal="right"/>
    </xf>
    <xf numFmtId="3" fontId="6" fillId="0" borderId="54" xfId="0" applyNumberFormat="1" applyFont="1" applyBorder="1" applyAlignment="1">
      <alignment horizontal="right"/>
    </xf>
    <xf numFmtId="9" fontId="6" fillId="0" borderId="55" xfId="2" applyFont="1" applyBorder="1" applyAlignment="1">
      <alignment horizontal="right"/>
    </xf>
    <xf numFmtId="10" fontId="6" fillId="0" borderId="56" xfId="0" applyNumberFormat="1" applyFont="1" applyBorder="1" applyAlignment="1">
      <alignment horizontal="right"/>
    </xf>
    <xf numFmtId="10" fontId="6" fillId="0" borderId="55" xfId="0" applyNumberFormat="1" applyFont="1" applyBorder="1" applyAlignment="1">
      <alignment horizontal="right"/>
    </xf>
    <xf numFmtId="2" fontId="6" fillId="0" borderId="56" xfId="0" applyNumberFormat="1" applyFont="1" applyBorder="1" applyAlignment="1">
      <alignment horizontal="right"/>
    </xf>
    <xf numFmtId="166" fontId="6" fillId="0" borderId="55" xfId="0" applyNumberFormat="1" applyFont="1" applyBorder="1" applyAlignment="1">
      <alignment horizontal="right"/>
    </xf>
    <xf numFmtId="41" fontId="6" fillId="0" borderId="56" xfId="0" applyNumberFormat="1" applyFont="1" applyBorder="1" applyAlignment="1">
      <alignment horizontal="right"/>
    </xf>
    <xf numFmtId="41" fontId="6" fillId="0" borderId="54" xfId="0" applyNumberFormat="1" applyFont="1" applyBorder="1" applyAlignment="1">
      <alignment horizontal="right"/>
    </xf>
    <xf numFmtId="9" fontId="6" fillId="0" borderId="54" xfId="0" applyNumberFormat="1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0" fillId="0" borderId="52" xfId="0" applyBorder="1"/>
    <xf numFmtId="9" fontId="0" fillId="0" borderId="51" xfId="0" applyNumberFormat="1" applyBorder="1"/>
    <xf numFmtId="0" fontId="0" fillId="0" borderId="51" xfId="0" applyBorder="1"/>
    <xf numFmtId="0" fontId="7" fillId="0" borderId="46" xfId="0" applyFont="1" applyBorder="1" applyAlignment="1">
      <alignment vertical="center"/>
    </xf>
    <xf numFmtId="164" fontId="7" fillId="0" borderId="46" xfId="1" applyNumberFormat="1" applyFont="1" applyBorder="1"/>
    <xf numFmtId="164" fontId="1" fillId="0" borderId="50" xfId="1" applyNumberFormat="1" applyBorder="1"/>
    <xf numFmtId="164" fontId="1" fillId="0" borderId="42" xfId="1" applyNumberFormat="1" applyBorder="1"/>
    <xf numFmtId="9" fontId="6" fillId="0" borderId="39" xfId="2" applyFont="1" applyBorder="1" applyAlignment="1">
      <alignment horizontal="right"/>
    </xf>
    <xf numFmtId="164" fontId="6" fillId="0" borderId="35" xfId="3" applyNumberFormat="1" applyFont="1" applyBorder="1" applyAlignment="1">
      <alignment horizontal="right"/>
    </xf>
    <xf numFmtId="9" fontId="6" fillId="0" borderId="22" xfId="0" applyNumberFormat="1" applyFont="1" applyBorder="1" applyAlignment="1">
      <alignment horizontal="right"/>
    </xf>
    <xf numFmtId="10" fontId="6" fillId="0" borderId="42" xfId="2" applyNumberFormat="1" applyFont="1" applyBorder="1" applyAlignment="1">
      <alignment horizontal="right"/>
    </xf>
    <xf numFmtId="2" fontId="0" fillId="0" borderId="35" xfId="0" applyNumberFormat="1" applyBorder="1"/>
    <xf numFmtId="9" fontId="1" fillId="0" borderId="22" xfId="2" applyBorder="1"/>
    <xf numFmtId="164" fontId="6" fillId="0" borderId="35" xfId="1" applyNumberFormat="1" applyFont="1" applyBorder="1" applyAlignment="1">
      <alignment horizontal="right"/>
    </xf>
    <xf numFmtId="164" fontId="0" fillId="0" borderId="34" xfId="1" applyNumberFormat="1" applyFont="1" applyBorder="1"/>
    <xf numFmtId="9" fontId="0" fillId="0" borderId="22" xfId="0" applyNumberFormat="1" applyBorder="1"/>
    <xf numFmtId="164" fontId="6" fillId="0" borderId="23" xfId="1" applyNumberFormat="1" applyFont="1" applyBorder="1" applyAlignment="1">
      <alignment horizontal="right"/>
    </xf>
    <xf numFmtId="168" fontId="0" fillId="0" borderId="19" xfId="0" applyNumberFormat="1" applyBorder="1"/>
    <xf numFmtId="164" fontId="6" fillId="0" borderId="0" xfId="1" applyNumberFormat="1" applyFont="1" applyAlignment="1">
      <alignment horizontal="right"/>
    </xf>
    <xf numFmtId="164" fontId="7" fillId="0" borderId="46" xfId="1" applyNumberFormat="1" applyFont="1" applyBorder="1" applyAlignment="1">
      <alignment horizontal="right"/>
    </xf>
    <xf numFmtId="164" fontId="7" fillId="0" borderId="32" xfId="1" applyNumberFormat="1" applyFont="1" applyBorder="1"/>
    <xf numFmtId="0" fontId="1" fillId="0" borderId="23" xfId="1" applyNumberFormat="1" applyBorder="1" applyAlignment="1">
      <alignment horizontal="right" vertical="center"/>
    </xf>
    <xf numFmtId="164" fontId="6" fillId="0" borderId="50" xfId="0" applyNumberFormat="1" applyFont="1" applyBorder="1" applyAlignment="1">
      <alignment horizontal="right"/>
    </xf>
    <xf numFmtId="10" fontId="6" fillId="0" borderId="42" xfId="0" applyNumberFormat="1" applyFont="1" applyBorder="1" applyAlignment="1">
      <alignment horizontal="right"/>
    </xf>
    <xf numFmtId="164" fontId="6" fillId="0" borderId="35" xfId="0" applyNumberFormat="1" applyFont="1" applyBorder="1" applyAlignment="1">
      <alignment horizontal="right"/>
    </xf>
    <xf numFmtId="9" fontId="6" fillId="0" borderId="39" xfId="0" applyNumberFormat="1" applyFont="1" applyBorder="1" applyAlignment="1">
      <alignment horizontal="right"/>
    </xf>
    <xf numFmtId="41" fontId="6" fillId="0" borderId="19" xfId="0" applyNumberFormat="1" applyFont="1" applyBorder="1" applyAlignment="1">
      <alignment horizontal="right"/>
    </xf>
    <xf numFmtId="164" fontId="6" fillId="0" borderId="29" xfId="1" applyNumberFormat="1" applyFont="1" applyBorder="1" applyAlignment="1">
      <alignment horizontal="right"/>
    </xf>
    <xf numFmtId="164" fontId="6" fillId="0" borderId="29" xfId="3" applyNumberFormat="1" applyFont="1" applyBorder="1" applyAlignment="1">
      <alignment horizontal="right"/>
    </xf>
    <xf numFmtId="9" fontId="6" fillId="0" borderId="21" xfId="2" applyFont="1" applyBorder="1" applyAlignment="1">
      <alignment horizontal="right"/>
    </xf>
    <xf numFmtId="164" fontId="6" fillId="0" borderId="15" xfId="1" applyNumberFormat="1" applyFont="1" applyBorder="1" applyAlignment="1">
      <alignment horizontal="right"/>
    </xf>
    <xf numFmtId="9" fontId="6" fillId="0" borderId="26" xfId="0" applyNumberFormat="1" applyFont="1" applyBorder="1" applyAlignment="1">
      <alignment horizontal="right"/>
    </xf>
    <xf numFmtId="10" fontId="1" fillId="0" borderId="42" xfId="1" applyNumberFormat="1" applyBorder="1"/>
    <xf numFmtId="10" fontId="6" fillId="0" borderId="45" xfId="0" applyNumberFormat="1" applyFont="1" applyBorder="1" applyAlignment="1">
      <alignment horizontal="right"/>
    </xf>
    <xf numFmtId="164" fontId="1" fillId="0" borderId="23" xfId="2" applyNumberFormat="1" applyBorder="1"/>
    <xf numFmtId="0" fontId="7" fillId="0" borderId="32" xfId="0" applyFont="1" applyBorder="1"/>
    <xf numFmtId="164" fontId="1" fillId="0" borderId="49" xfId="1" applyNumberFormat="1" applyBorder="1"/>
    <xf numFmtId="164" fontId="7" fillId="0" borderId="34" xfId="1" applyNumberFormat="1" applyFont="1" applyBorder="1" applyAlignment="1">
      <alignment horizontal="right"/>
    </xf>
    <xf numFmtId="164" fontId="6" fillId="0" borderId="27" xfId="1" applyNumberFormat="1" applyFont="1" applyBorder="1" applyAlignment="1">
      <alignment horizontal="right"/>
    </xf>
    <xf numFmtId="10" fontId="1" fillId="0" borderId="27" xfId="1" applyNumberFormat="1" applyBorder="1"/>
    <xf numFmtId="10" fontId="6" fillId="0" borderId="44" xfId="0" applyNumberFormat="1" applyFont="1" applyBorder="1" applyAlignment="1">
      <alignment horizontal="right"/>
    </xf>
    <xf numFmtId="2" fontId="0" fillId="0" borderId="29" xfId="0" applyNumberFormat="1" applyBorder="1"/>
    <xf numFmtId="164" fontId="1" fillId="0" borderId="23" xfId="2" applyNumberFormat="1" applyBorder="1" applyAlignment="1">
      <alignment horizontal="right"/>
    </xf>
    <xf numFmtId="164" fontId="0" fillId="0" borderId="15" xfId="1" applyNumberFormat="1" applyFont="1" applyBorder="1"/>
    <xf numFmtId="9" fontId="0" fillId="0" borderId="26" xfId="0" applyNumberFormat="1" applyBorder="1"/>
    <xf numFmtId="164" fontId="7" fillId="0" borderId="20" xfId="1" applyNumberFormat="1" applyFont="1" applyBorder="1" applyAlignment="1">
      <alignment horizontal="right"/>
    </xf>
    <xf numFmtId="164" fontId="7" fillId="0" borderId="20" xfId="1" applyNumberFormat="1" applyFont="1" applyBorder="1"/>
    <xf numFmtId="170" fontId="3" fillId="0" borderId="0" xfId="0" applyNumberFormat="1" applyFont="1"/>
    <xf numFmtId="9" fontId="6" fillId="0" borderId="3" xfId="2" applyFont="1" applyBorder="1" applyAlignment="1">
      <alignment horizontal="right"/>
    </xf>
    <xf numFmtId="164" fontId="6" fillId="0" borderId="48" xfId="0" applyNumberFormat="1" applyFont="1" applyBorder="1" applyAlignment="1">
      <alignment horizontal="right"/>
    </xf>
    <xf numFmtId="164" fontId="1" fillId="0" borderId="20" xfId="1" applyNumberFormat="1" applyBorder="1"/>
    <xf numFmtId="9" fontId="6" fillId="0" borderId="7" xfId="2" applyFont="1" applyBorder="1" applyAlignment="1">
      <alignment horizontal="right"/>
    </xf>
    <xf numFmtId="164" fontId="6" fillId="0" borderId="27" xfId="3" applyNumberFormat="1" applyFont="1" applyBorder="1" applyAlignment="1">
      <alignment horizontal="right"/>
    </xf>
    <xf numFmtId="164" fontId="6" fillId="0" borderId="43" xfId="0" applyNumberFormat="1" applyFont="1" applyBorder="1" applyAlignment="1">
      <alignment horizontal="right"/>
    </xf>
    <xf numFmtId="164" fontId="7" fillId="0" borderId="32" xfId="1" applyNumberFormat="1" applyFont="1" applyBorder="1" applyAlignment="1">
      <alignment horizontal="right"/>
    </xf>
    <xf numFmtId="164" fontId="1" fillId="0" borderId="32" xfId="1" applyNumberFormat="1" applyBorder="1"/>
    <xf numFmtId="164" fontId="6" fillId="0" borderId="14" xfId="1" applyNumberFormat="1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165" fontId="7" fillId="0" borderId="34" xfId="1" applyNumberFormat="1" applyFont="1" applyBorder="1" applyAlignment="1">
      <alignment horizontal="right"/>
    </xf>
    <xf numFmtId="164" fontId="6" fillId="0" borderId="29" xfId="2" applyNumberFormat="1" applyFont="1" applyBorder="1" applyAlignment="1">
      <alignment horizontal="right"/>
    </xf>
    <xf numFmtId="164" fontId="6" fillId="0" borderId="4" xfId="1" applyNumberFormat="1" applyFont="1" applyBorder="1" applyAlignment="1">
      <alignment horizontal="right"/>
    </xf>
    <xf numFmtId="164" fontId="1" fillId="0" borderId="2" xfId="1" applyNumberFormat="1" applyBorder="1"/>
    <xf numFmtId="164" fontId="6" fillId="0" borderId="72" xfId="0" applyNumberFormat="1" applyFont="1" applyBorder="1" applyAlignment="1">
      <alignment horizontal="right"/>
    </xf>
    <xf numFmtId="164" fontId="1" fillId="0" borderId="14" xfId="1" applyNumberFormat="1" applyBorder="1"/>
    <xf numFmtId="165" fontId="7" fillId="0" borderId="14" xfId="1" applyNumberFormat="1" applyFont="1" applyBorder="1" applyAlignment="1">
      <alignment horizontal="right"/>
    </xf>
    <xf numFmtId="164" fontId="6" fillId="0" borderId="16" xfId="2" applyNumberFormat="1" applyFont="1" applyBorder="1" applyAlignment="1">
      <alignment horizontal="right"/>
    </xf>
    <xf numFmtId="10" fontId="1" fillId="0" borderId="16" xfId="1" applyNumberFormat="1" applyBorder="1"/>
    <xf numFmtId="10" fontId="6" fillId="0" borderId="47" xfId="0" applyNumberFormat="1" applyFont="1" applyBorder="1" applyAlignment="1">
      <alignment horizontal="right"/>
    </xf>
    <xf numFmtId="2" fontId="0" fillId="0" borderId="16" xfId="0" applyNumberFormat="1" applyBorder="1"/>
    <xf numFmtId="164" fontId="1" fillId="0" borderId="16" xfId="2" applyNumberFormat="1" applyBorder="1"/>
    <xf numFmtId="164" fontId="6" fillId="0" borderId="16" xfId="1" applyNumberFormat="1" applyFont="1" applyBorder="1" applyAlignment="1">
      <alignment horizontal="right"/>
    </xf>
    <xf numFmtId="171" fontId="0" fillId="0" borderId="19" xfId="0" applyNumberFormat="1" applyBorder="1"/>
    <xf numFmtId="164" fontId="1" fillId="0" borderId="46" xfId="1" applyNumberFormat="1" applyBorder="1"/>
    <xf numFmtId="9" fontId="6" fillId="0" borderId="35" xfId="2" applyFont="1" applyBorder="1" applyAlignment="1">
      <alignment horizontal="right"/>
    </xf>
    <xf numFmtId="164" fontId="6" fillId="0" borderId="28" xfId="1" applyNumberFormat="1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9" fontId="6" fillId="0" borderId="29" xfId="2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9" fontId="1" fillId="0" borderId="22" xfId="2" applyBorder="1" applyAlignment="1">
      <alignment horizontal="right"/>
    </xf>
    <xf numFmtId="0" fontId="1" fillId="0" borderId="23" xfId="2" applyNumberFormat="1" applyBorder="1" applyAlignment="1">
      <alignment horizontal="right"/>
    </xf>
    <xf numFmtId="0" fontId="1" fillId="0" borderId="22" xfId="2" applyNumberFormat="1" applyBorder="1" applyAlignment="1">
      <alignment horizontal="right"/>
    </xf>
    <xf numFmtId="0" fontId="6" fillId="0" borderId="15" xfId="0" applyFont="1" applyBorder="1" applyAlignment="1">
      <alignment horizontal="right"/>
    </xf>
    <xf numFmtId="164" fontId="6" fillId="0" borderId="20" xfId="1" applyNumberFormat="1" applyFont="1" applyBorder="1" applyAlignment="1">
      <alignment horizontal="right"/>
    </xf>
    <xf numFmtId="9" fontId="6" fillId="0" borderId="40" xfId="2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65" fontId="6" fillId="0" borderId="35" xfId="1" applyNumberFormat="1" applyFont="1" applyBorder="1" applyAlignment="1">
      <alignment horizontal="right"/>
    </xf>
    <xf numFmtId="165" fontId="6" fillId="0" borderId="34" xfId="1" applyNumberFormat="1" applyFont="1" applyBorder="1" applyAlignment="1">
      <alignment horizontal="right"/>
    </xf>
    <xf numFmtId="165" fontId="6" fillId="0" borderId="29" xfId="1" applyNumberFormat="1" applyFont="1" applyBorder="1" applyAlignment="1">
      <alignment horizontal="right"/>
    </xf>
    <xf numFmtId="164" fontId="7" fillId="0" borderId="41" xfId="0" applyNumberFormat="1" applyFont="1" applyBorder="1"/>
    <xf numFmtId="164" fontId="7" fillId="0" borderId="31" xfId="0" applyNumberFormat="1" applyFont="1" applyBorder="1"/>
    <xf numFmtId="168" fontId="3" fillId="0" borderId="19" xfId="0" applyNumberFormat="1" applyFont="1" applyBorder="1" applyAlignment="1">
      <alignment horizontal="center"/>
    </xf>
    <xf numFmtId="165" fontId="1" fillId="0" borderId="29" xfId="1" applyNumberFormat="1" applyBorder="1"/>
    <xf numFmtId="165" fontId="1" fillId="0" borderId="16" xfId="1" applyNumberFormat="1" applyBorder="1"/>
    <xf numFmtId="165" fontId="6" fillId="0" borderId="14" xfId="1" applyNumberFormat="1" applyFont="1" applyBorder="1" applyAlignment="1">
      <alignment horizontal="right"/>
    </xf>
    <xf numFmtId="165" fontId="1" fillId="0" borderId="35" xfId="1" applyNumberFormat="1" applyBorder="1"/>
    <xf numFmtId="165" fontId="6" fillId="0" borderId="15" xfId="1" applyNumberFormat="1" applyFont="1" applyBorder="1" applyAlignment="1">
      <alignment horizontal="right"/>
    </xf>
    <xf numFmtId="164" fontId="1" fillId="0" borderId="20" xfId="1" applyNumberFormat="1" applyBorder="1" applyAlignment="1">
      <alignment horizontal="right"/>
    </xf>
    <xf numFmtId="168" fontId="3" fillId="0" borderId="0" xfId="0" applyNumberFormat="1" applyFont="1"/>
    <xf numFmtId="165" fontId="1" fillId="0" borderId="38" xfId="1" applyNumberFormat="1" applyBorder="1"/>
    <xf numFmtId="165" fontId="6" fillId="0" borderId="37" xfId="1" applyNumberFormat="1" applyFont="1" applyBorder="1" applyAlignment="1">
      <alignment horizontal="right"/>
    </xf>
    <xf numFmtId="165" fontId="7" fillId="0" borderId="37" xfId="1" applyNumberFormat="1" applyFont="1" applyBorder="1" applyAlignment="1">
      <alignment horizontal="right"/>
    </xf>
    <xf numFmtId="9" fontId="6" fillId="0" borderId="36" xfId="2" applyFont="1" applyBorder="1" applyAlignment="1">
      <alignment horizontal="right"/>
    </xf>
    <xf numFmtId="164" fontId="1" fillId="0" borderId="35" xfId="1" applyNumberFormat="1" applyBorder="1" applyAlignment="1">
      <alignment horizontal="right"/>
    </xf>
    <xf numFmtId="43" fontId="7" fillId="0" borderId="30" xfId="0" applyNumberFormat="1" applyFont="1" applyBorder="1" applyAlignment="1">
      <alignment horizontal="right"/>
    </xf>
    <xf numFmtId="164" fontId="1" fillId="0" borderId="29" xfId="1" applyNumberFormat="1" applyBorder="1" applyAlignment="1">
      <alignment horizontal="right"/>
    </xf>
    <xf numFmtId="2" fontId="6" fillId="0" borderId="33" xfId="0" applyNumberFormat="1" applyFont="1" applyBorder="1" applyAlignment="1">
      <alignment horizontal="right"/>
    </xf>
    <xf numFmtId="166" fontId="6" fillId="0" borderId="24" xfId="0" applyNumberFormat="1" applyFont="1" applyBorder="1" applyAlignment="1">
      <alignment horizontal="right"/>
    </xf>
    <xf numFmtId="165" fontId="7" fillId="0" borderId="31" xfId="0" applyNumberFormat="1" applyFont="1" applyBorder="1"/>
    <xf numFmtId="43" fontId="3" fillId="0" borderId="0" xfId="1" applyFont="1"/>
    <xf numFmtId="169" fontId="3" fillId="0" borderId="19" xfId="0" applyNumberFormat="1" applyFont="1" applyBorder="1" applyAlignment="1">
      <alignment horizontal="center"/>
    </xf>
    <xf numFmtId="168" fontId="3" fillId="0" borderId="0" xfId="1" applyNumberFormat="1" applyFont="1"/>
    <xf numFmtId="0" fontId="7" fillId="0" borderId="18" xfId="0" applyFont="1" applyBorder="1"/>
    <xf numFmtId="165" fontId="7" fillId="0" borderId="17" xfId="0" applyNumberFormat="1" applyFont="1" applyBorder="1"/>
    <xf numFmtId="0" fontId="6" fillId="0" borderId="16" xfId="0" applyFont="1" applyBorder="1" applyAlignment="1">
      <alignment horizontal="right"/>
    </xf>
    <xf numFmtId="164" fontId="1" fillId="0" borderId="12" xfId="1" applyNumberFormat="1" applyBorder="1" applyAlignment="1">
      <alignment horizontal="right"/>
    </xf>
    <xf numFmtId="164" fontId="6" fillId="0" borderId="13" xfId="1" applyNumberFormat="1" applyFont="1" applyBorder="1" applyAlignment="1">
      <alignment horizontal="right"/>
    </xf>
    <xf numFmtId="9" fontId="6" fillId="0" borderId="12" xfId="2" applyFont="1" applyBorder="1" applyAlignment="1">
      <alignment horizontal="right"/>
    </xf>
    <xf numFmtId="164" fontId="6" fillId="0" borderId="11" xfId="1" applyNumberFormat="1" applyFont="1" applyBorder="1" applyAlignment="1">
      <alignment horizontal="right"/>
    </xf>
    <xf numFmtId="9" fontId="6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0" fontId="1" fillId="0" borderId="6" xfId="2" applyNumberFormat="1" applyBorder="1" applyAlignment="1">
      <alignment horizontal="right"/>
    </xf>
    <xf numFmtId="0" fontId="1" fillId="0" borderId="5" xfId="2" applyNumberForma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64" fontId="1" fillId="0" borderId="2" xfId="1" applyNumberFormat="1" applyBorder="1" applyAlignment="1">
      <alignment horizontal="right"/>
    </xf>
    <xf numFmtId="164" fontId="1" fillId="0" borderId="51" xfId="1" applyNumberFormat="1" applyBorder="1"/>
    <xf numFmtId="164" fontId="4" fillId="0" borderId="0" xfId="6" applyNumberFormat="1" applyFont="1" applyBorder="1"/>
    <xf numFmtId="9" fontId="4" fillId="0" borderId="0" xfId="7" applyFont="1" applyBorder="1"/>
    <xf numFmtId="164" fontId="4" fillId="0" borderId="0" xfId="0" applyNumberFormat="1" applyFont="1"/>
    <xf numFmtId="9" fontId="4" fillId="0" borderId="0" xfId="0" applyNumberFormat="1" applyFont="1"/>
    <xf numFmtId="0" fontId="14" fillId="0" borderId="0" xfId="0" applyFont="1"/>
    <xf numFmtId="164" fontId="1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164" fontId="1" fillId="0" borderId="0" xfId="6" applyNumberFormat="1" applyFont="1"/>
    <xf numFmtId="164" fontId="15" fillId="0" borderId="0" xfId="6" applyNumberFormat="1" applyFont="1" applyBorder="1" applyAlignment="1">
      <alignment horizontal="right"/>
    </xf>
    <xf numFmtId="165" fontId="4" fillId="0" borderId="0" xfId="6" applyNumberFormat="1" applyFont="1" applyBorder="1" applyAlignment="1">
      <alignment horizontal="right"/>
    </xf>
    <xf numFmtId="165" fontId="4" fillId="0" borderId="0" xfId="6" applyNumberFormat="1" applyFont="1" applyBorder="1"/>
    <xf numFmtId="166" fontId="1" fillId="0" borderId="0" xfId="7" applyNumberFormat="1" applyFont="1"/>
    <xf numFmtId="0" fontId="0" fillId="0" borderId="0" xfId="0" applyAlignment="1">
      <alignment horizontal="right"/>
    </xf>
    <xf numFmtId="0" fontId="0" fillId="0" borderId="72" xfId="0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6" fontId="3" fillId="0" borderId="0" xfId="7" applyNumberFormat="1" applyFont="1" applyAlignment="1">
      <alignment horizontal="center"/>
    </xf>
    <xf numFmtId="43" fontId="3" fillId="0" borderId="0" xfId="6" applyFont="1" applyAlignment="1">
      <alignment horizontal="center"/>
    </xf>
    <xf numFmtId="172" fontId="3" fillId="0" borderId="0" xfId="6" applyNumberFormat="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72" xfId="0" applyFont="1" applyBorder="1" applyAlignment="1">
      <alignment horizontal="center"/>
    </xf>
    <xf numFmtId="0" fontId="0" fillId="0" borderId="0" xfId="0" applyAlignment="1">
      <alignment horizontal="right" vertical="center"/>
    </xf>
    <xf numFmtId="169" fontId="1" fillId="0" borderId="0" xfId="6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6" fillId="0" borderId="0" xfId="0" applyFont="1"/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68" fontId="6" fillId="0" borderId="0" xfId="0" applyNumberFormat="1" applyFont="1"/>
    <xf numFmtId="0" fontId="6" fillId="0" borderId="0" xfId="0" applyFont="1" applyAlignment="1">
      <alignment horizontal="right"/>
    </xf>
    <xf numFmtId="0" fontId="1" fillId="0" borderId="0" xfId="8"/>
    <xf numFmtId="0" fontId="1" fillId="0" borderId="17" xfId="8" applyBorder="1"/>
    <xf numFmtId="0" fontId="1" fillId="0" borderId="72" xfId="8" applyBorder="1"/>
    <xf numFmtId="173" fontId="18" fillId="0" borderId="17" xfId="9" applyNumberFormat="1" applyFont="1" applyBorder="1" applyAlignment="1">
      <alignment horizontal="center"/>
    </xf>
    <xf numFmtId="0" fontId="18" fillId="0" borderId="0" xfId="8" applyFont="1"/>
    <xf numFmtId="0" fontId="1" fillId="0" borderId="62" xfId="8" applyBorder="1"/>
    <xf numFmtId="173" fontId="18" fillId="0" borderId="62" xfId="9" applyNumberFormat="1" applyFont="1" applyBorder="1" applyAlignment="1">
      <alignment horizontal="center"/>
    </xf>
    <xf numFmtId="173" fontId="18" fillId="0" borderId="7" xfId="9" applyNumberFormat="1" applyFont="1" applyBorder="1" applyAlignment="1">
      <alignment horizontal="center"/>
    </xf>
    <xf numFmtId="173" fontId="18" fillId="0" borderId="0" xfId="9" applyNumberFormat="1" applyFont="1" applyBorder="1" applyAlignment="1">
      <alignment horizontal="center"/>
    </xf>
    <xf numFmtId="173" fontId="18" fillId="0" borderId="70" xfId="9" applyNumberFormat="1" applyFont="1" applyBorder="1" applyAlignment="1">
      <alignment horizontal="center"/>
    </xf>
    <xf numFmtId="173" fontId="18" fillId="0" borderId="76" xfId="9" applyNumberFormat="1" applyFont="1" applyBorder="1" applyAlignment="1">
      <alignment horizontal="center"/>
    </xf>
    <xf numFmtId="173" fontId="18" fillId="0" borderId="1" xfId="9" applyNumberFormat="1" applyFont="1" applyBorder="1" applyAlignment="1">
      <alignment horizontal="center"/>
    </xf>
    <xf numFmtId="0" fontId="1" fillId="0" borderId="77" xfId="8" applyBorder="1" applyAlignment="1">
      <alignment horizontal="center"/>
    </xf>
    <xf numFmtId="0" fontId="1" fillId="0" borderId="17" xfId="8" applyBorder="1" applyAlignment="1">
      <alignment horizontal="center"/>
    </xf>
    <xf numFmtId="0" fontId="1" fillId="0" borderId="6" xfId="8" applyBorder="1" applyAlignment="1">
      <alignment horizontal="center"/>
    </xf>
    <xf numFmtId="0" fontId="1" fillId="0" borderId="7" xfId="8" applyBorder="1" applyAlignment="1">
      <alignment horizontal="center"/>
    </xf>
    <xf numFmtId="0" fontId="1" fillId="0" borderId="76" xfId="8" applyBorder="1" applyAlignment="1">
      <alignment horizontal="center"/>
    </xf>
    <xf numFmtId="0" fontId="13" fillId="0" borderId="19" xfId="8" applyFont="1" applyBorder="1" applyAlignment="1">
      <alignment horizontal="center"/>
    </xf>
    <xf numFmtId="0" fontId="13" fillId="0" borderId="78" xfId="8" applyFont="1" applyBorder="1" applyAlignment="1">
      <alignment horizontal="center"/>
    </xf>
    <xf numFmtId="0" fontId="13" fillId="0" borderId="78" xfId="8" applyFont="1" applyBorder="1" applyAlignment="1">
      <alignment horizontal="left"/>
    </xf>
    <xf numFmtId="0" fontId="13" fillId="0" borderId="79" xfId="8" applyFont="1" applyBorder="1" applyAlignment="1">
      <alignment horizontal="right"/>
    </xf>
    <xf numFmtId="0" fontId="13" fillId="0" borderId="71" xfId="8" applyFont="1" applyBorder="1" applyAlignment="1">
      <alignment horizontal="center"/>
    </xf>
    <xf numFmtId="0" fontId="13" fillId="0" borderId="0" xfId="8" applyFont="1"/>
    <xf numFmtId="0" fontId="0" fillId="0" borderId="0" xfId="0" applyAlignment="1">
      <alignment horizontal="center"/>
    </xf>
    <xf numFmtId="165" fontId="1" fillId="0" borderId="0" xfId="6" applyNumberFormat="1" applyFont="1" applyAlignment="1">
      <alignment horizontal="center"/>
    </xf>
    <xf numFmtId="164" fontId="1" fillId="0" borderId="0" xfId="6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4" fillId="0" borderId="0" xfId="6" applyNumberFormat="1" applyFont="1" applyAlignment="1">
      <alignment horizontal="center"/>
    </xf>
    <xf numFmtId="164" fontId="4" fillId="0" borderId="0" xfId="6" applyNumberFormat="1" applyFont="1" applyAlignment="1">
      <alignment horizontal="center"/>
    </xf>
    <xf numFmtId="165" fontId="4" fillId="0" borderId="0" xfId="6" applyNumberFormat="1" applyFont="1" applyBorder="1" applyAlignment="1">
      <alignment horizontal="center" vertical="center"/>
    </xf>
    <xf numFmtId="164" fontId="4" fillId="0" borderId="0" xfId="6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9" fontId="7" fillId="0" borderId="0" xfId="0" applyNumberFormat="1" applyFont="1"/>
    <xf numFmtId="43" fontId="7" fillId="0" borderId="0" xfId="0" applyNumberFormat="1" applyFont="1" applyAlignment="1">
      <alignment horizontal="right"/>
    </xf>
    <xf numFmtId="43" fontId="0" fillId="0" borderId="19" xfId="0" applyNumberFormat="1" applyBorder="1"/>
    <xf numFmtId="164" fontId="1" fillId="0" borderId="0" xfId="6" applyNumberFormat="1" applyFont="1" applyFill="1" applyBorder="1" applyAlignment="1" applyProtection="1"/>
    <xf numFmtId="0" fontId="7" fillId="3" borderId="0" xfId="0" applyFont="1" applyFill="1"/>
    <xf numFmtId="174" fontId="1" fillId="0" borderId="0" xfId="5" applyNumberFormat="1" applyFont="1"/>
    <xf numFmtId="175" fontId="7" fillId="0" borderId="0" xfId="0" applyNumberFormat="1" applyFont="1"/>
    <xf numFmtId="43" fontId="7" fillId="0" borderId="0" xfId="6" applyFont="1" applyBorder="1" applyAlignment="1">
      <alignment horizontal="right"/>
    </xf>
    <xf numFmtId="176" fontId="7" fillId="0" borderId="0" xfId="0" applyNumberFormat="1" applyFont="1"/>
    <xf numFmtId="177" fontId="1" fillId="0" borderId="0" xfId="10" applyNumberFormat="1" applyFont="1" applyBorder="1"/>
    <xf numFmtId="43" fontId="1" fillId="0" borderId="0" xfId="11" applyNumberFormat="1" applyFont="1"/>
    <xf numFmtId="43" fontId="1" fillId="0" borderId="0" xfId="6" applyFont="1"/>
    <xf numFmtId="0" fontId="23" fillId="0" borderId="0" xfId="6" applyNumberFormat="1" applyFont="1" applyFill="1" applyBorder="1" applyAlignment="1">
      <alignment horizontal="center"/>
    </xf>
    <xf numFmtId="172" fontId="7" fillId="0" borderId="0" xfId="0" applyNumberFormat="1" applyFont="1"/>
    <xf numFmtId="2" fontId="23" fillId="0" borderId="0" xfId="0" applyNumberFormat="1" applyFont="1" applyAlignment="1">
      <alignment horizontal="center"/>
    </xf>
    <xf numFmtId="174" fontId="23" fillId="0" borderId="0" xfId="0" applyNumberFormat="1" applyFont="1"/>
    <xf numFmtId="3" fontId="0" fillId="0" borderId="0" xfId="0" applyNumberFormat="1"/>
    <xf numFmtId="43" fontId="3" fillId="0" borderId="0" xfId="6" applyFont="1"/>
    <xf numFmtId="43" fontId="6" fillId="0" borderId="0" xfId="6" applyFont="1"/>
    <xf numFmtId="173" fontId="18" fillId="0" borderId="0" xfId="6" applyNumberFormat="1" applyFont="1" applyBorder="1" applyAlignment="1">
      <alignment horizontal="center"/>
    </xf>
    <xf numFmtId="43" fontId="0" fillId="0" borderId="0" xfId="0" applyNumberFormat="1"/>
    <xf numFmtId="172" fontId="0" fillId="0" borderId="0" xfId="0" applyNumberFormat="1"/>
    <xf numFmtId="2" fontId="7" fillId="0" borderId="0" xfId="0" applyNumberFormat="1" applyFont="1"/>
    <xf numFmtId="43" fontId="7" fillId="0" borderId="80" xfId="0" applyNumberFormat="1" applyFont="1" applyBorder="1" applyAlignment="1">
      <alignment horizontal="right"/>
    </xf>
    <xf numFmtId="165" fontId="6" fillId="0" borderId="38" xfId="6" applyNumberFormat="1" applyFont="1" applyBorder="1" applyAlignment="1">
      <alignment horizontal="right"/>
    </xf>
    <xf numFmtId="164" fontId="23" fillId="0" borderId="0" xfId="6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6" applyNumberFormat="1" applyFont="1" applyBorder="1" applyAlignment="1">
      <alignment horizontal="center"/>
    </xf>
    <xf numFmtId="164" fontId="1" fillId="0" borderId="0" xfId="6" applyNumberFormat="1" applyFont="1" applyBorder="1"/>
    <xf numFmtId="164" fontId="1" fillId="0" borderId="19" xfId="6" applyNumberFormat="1" applyFont="1" applyBorder="1"/>
    <xf numFmtId="164" fontId="7" fillId="0" borderId="51" xfId="6" applyNumberFormat="1" applyFont="1" applyBorder="1" applyAlignment="1">
      <alignment horizontal="right"/>
    </xf>
    <xf numFmtId="9" fontId="6" fillId="0" borderId="51" xfId="7" applyFont="1" applyBorder="1" applyAlignment="1">
      <alignment horizontal="right"/>
    </xf>
    <xf numFmtId="10" fontId="7" fillId="0" borderId="51" xfId="7" applyNumberFormat="1" applyFont="1" applyBorder="1" applyAlignment="1">
      <alignment horizontal="right"/>
    </xf>
    <xf numFmtId="165" fontId="7" fillId="0" borderId="81" xfId="6" applyNumberFormat="1" applyFont="1" applyBorder="1" applyAlignment="1">
      <alignment horizontal="right"/>
    </xf>
    <xf numFmtId="2" fontId="0" fillId="0" borderId="0" xfId="0" applyNumberFormat="1"/>
    <xf numFmtId="165" fontId="6" fillId="0" borderId="29" xfId="6" applyNumberFormat="1" applyFont="1" applyBorder="1" applyAlignment="1">
      <alignment horizontal="right"/>
    </xf>
    <xf numFmtId="164" fontId="7" fillId="0" borderId="0" xfId="6" applyNumberFormat="1" applyFont="1" applyBorder="1" applyAlignment="1">
      <alignment horizontal="right"/>
    </xf>
    <xf numFmtId="9" fontId="6" fillId="0" borderId="0" xfId="7" applyFont="1" applyBorder="1" applyAlignment="1">
      <alignment horizontal="right"/>
    </xf>
    <xf numFmtId="166" fontId="7" fillId="0" borderId="0" xfId="7" applyNumberFormat="1" applyFont="1" applyBorder="1" applyAlignment="1">
      <alignment horizontal="right"/>
    </xf>
    <xf numFmtId="165" fontId="7" fillId="0" borderId="0" xfId="6" applyNumberFormat="1" applyFont="1" applyBorder="1" applyAlignment="1">
      <alignment horizontal="right"/>
    </xf>
    <xf numFmtId="176" fontId="0" fillId="0" borderId="0" xfId="0" applyNumberFormat="1"/>
    <xf numFmtId="166" fontId="23" fillId="0" borderId="0" xfId="7" applyNumberFormat="1" applyFont="1" applyBorder="1" applyAlignment="1">
      <alignment horizontal="center"/>
    </xf>
    <xf numFmtId="43" fontId="7" fillId="0" borderId="19" xfId="0" applyNumberFormat="1" applyFont="1" applyBorder="1"/>
    <xf numFmtId="171" fontId="23" fillId="0" borderId="0" xfId="0" applyNumberFormat="1" applyFont="1" applyAlignment="1">
      <alignment horizontal="center"/>
    </xf>
    <xf numFmtId="164" fontId="6" fillId="0" borderId="0" xfId="6" applyNumberFormat="1" applyFont="1" applyBorder="1" applyAlignment="1">
      <alignment horizontal="right"/>
    </xf>
    <xf numFmtId="164" fontId="6" fillId="0" borderId="19" xfId="6" applyNumberFormat="1" applyFont="1" applyBorder="1" applyAlignment="1">
      <alignment horizontal="right"/>
    </xf>
    <xf numFmtId="0" fontId="1" fillId="0" borderId="0" xfId="6" applyNumberFormat="1" applyFont="1"/>
    <xf numFmtId="165" fontId="1" fillId="0" borderId="19" xfId="6" applyNumberFormat="1" applyFont="1" applyBorder="1" applyAlignment="1">
      <alignment horizontal="center"/>
    </xf>
    <xf numFmtId="165" fontId="7" fillId="0" borderId="19" xfId="0" applyNumberFormat="1" applyFont="1" applyBorder="1"/>
    <xf numFmtId="174" fontId="0" fillId="0" borderId="0" xfId="0" applyNumberFormat="1"/>
    <xf numFmtId="164" fontId="1" fillId="0" borderId="19" xfId="6" applyNumberFormat="1" applyFont="1" applyBorder="1" applyAlignment="1">
      <alignment horizontal="center"/>
    </xf>
    <xf numFmtId="171" fontId="0" fillId="0" borderId="0" xfId="0" applyNumberFormat="1" applyAlignment="1">
      <alignment horizontal="center"/>
    </xf>
    <xf numFmtId="166" fontId="1" fillId="0" borderId="0" xfId="7" applyNumberFormat="1" applyFont="1" applyAlignment="1">
      <alignment horizontal="center"/>
    </xf>
    <xf numFmtId="0" fontId="1" fillId="0" borderId="0" xfId="6" applyNumberFormat="1" applyFont="1" applyAlignment="1">
      <alignment horizontal="center"/>
    </xf>
    <xf numFmtId="2" fontId="1" fillId="0" borderId="0" xfId="6" applyNumberFormat="1" applyFont="1" applyAlignment="1">
      <alignment horizontal="center"/>
    </xf>
    <xf numFmtId="164" fontId="24" fillId="0" borderId="0" xfId="0" applyNumberFormat="1" applyFont="1"/>
    <xf numFmtId="164" fontId="6" fillId="0" borderId="0" xfId="0" applyNumberFormat="1" applyFont="1" applyAlignment="1">
      <alignment horizontal="center"/>
    </xf>
    <xf numFmtId="165" fontId="25" fillId="0" borderId="0" xfId="6" applyNumberFormat="1" applyFont="1"/>
    <xf numFmtId="43" fontId="2" fillId="0" borderId="0" xfId="4" applyNumberFormat="1"/>
    <xf numFmtId="2" fontId="7" fillId="0" borderId="0" xfId="11" applyNumberFormat="1" applyFont="1"/>
    <xf numFmtId="164" fontId="6" fillId="0" borderId="0" xfId="0" applyNumberFormat="1" applyFont="1"/>
    <xf numFmtId="9" fontId="6" fillId="0" borderId="72" xfId="7" applyFont="1" applyBorder="1" applyAlignment="1">
      <alignment horizontal="right"/>
    </xf>
    <xf numFmtId="164" fontId="7" fillId="0" borderId="72" xfId="6" applyNumberFormat="1" applyFont="1" applyBorder="1" applyAlignment="1">
      <alignment horizontal="right"/>
    </xf>
    <xf numFmtId="165" fontId="1" fillId="0" borderId="0" xfId="11" applyNumberFormat="1" applyFont="1"/>
    <xf numFmtId="164" fontId="6" fillId="0" borderId="19" xfId="6" applyNumberFormat="1" applyFont="1" applyFill="1" applyBorder="1" applyAlignment="1">
      <alignment horizontal="right"/>
    </xf>
    <xf numFmtId="164" fontId="6" fillId="0" borderId="29" xfId="6" applyNumberFormat="1" applyFont="1" applyBorder="1" applyAlignment="1">
      <alignment horizontal="right"/>
    </xf>
    <xf numFmtId="164" fontId="1" fillId="0" borderId="29" xfId="6" applyNumberFormat="1" applyFont="1" applyBorder="1"/>
    <xf numFmtId="165" fontId="2" fillId="0" borderId="0" xfId="4" applyNumberFormat="1"/>
    <xf numFmtId="164" fontId="25" fillId="0" borderId="0" xfId="6" applyNumberFormat="1" applyFont="1"/>
    <xf numFmtId="164" fontId="7" fillId="0" borderId="19" xfId="0" applyNumberFormat="1" applyFont="1" applyBorder="1"/>
    <xf numFmtId="177" fontId="26" fillId="0" borderId="0" xfId="0" applyNumberFormat="1" applyFont="1"/>
    <xf numFmtId="164" fontId="1" fillId="0" borderId="0" xfId="11" applyNumberFormat="1" applyFont="1"/>
    <xf numFmtId="44" fontId="7" fillId="0" borderId="0" xfId="5" applyFont="1"/>
    <xf numFmtId="10" fontId="1" fillId="0" borderId="0" xfId="7" applyNumberFormat="1" applyFont="1"/>
    <xf numFmtId="164" fontId="2" fillId="0" borderId="0" xfId="4" applyNumberFormat="1"/>
    <xf numFmtId="164" fontId="7" fillId="0" borderId="19" xfId="6" applyNumberFormat="1" applyFont="1" applyBorder="1" applyAlignment="1">
      <alignment horizontal="center"/>
    </xf>
    <xf numFmtId="9" fontId="1" fillId="0" borderId="0" xfId="7" applyFont="1"/>
    <xf numFmtId="165" fontId="1" fillId="0" borderId="0" xfId="6" applyNumberFormat="1" applyFont="1"/>
    <xf numFmtId="164" fontId="7" fillId="0" borderId="0" xfId="0" applyNumberFormat="1" applyFont="1"/>
    <xf numFmtId="164" fontId="1" fillId="0" borderId="0" xfId="6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64" fontId="1" fillId="0" borderId="35" xfId="6" applyNumberFormat="1" applyFont="1" applyBorder="1"/>
    <xf numFmtId="164" fontId="6" fillId="0" borderId="0" xfId="6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164" fontId="6" fillId="0" borderId="82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6" fillId="0" borderId="83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center"/>
    </xf>
    <xf numFmtId="164" fontId="6" fillId="4" borderId="0" xfId="6" applyNumberFormat="1" applyFont="1" applyFill="1" applyBorder="1" applyAlignment="1">
      <alignment horizontal="center"/>
    </xf>
    <xf numFmtId="0" fontId="1" fillId="0" borderId="0" xfId="6" applyNumberFormat="1" applyFont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165" fontId="8" fillId="2" borderId="0" xfId="0" applyNumberFormat="1" applyFont="1" applyFill="1" applyAlignment="1">
      <alignment horizontal="center" wrapText="1"/>
    </xf>
    <xf numFmtId="165" fontId="30" fillId="2" borderId="0" xfId="0" applyNumberFormat="1" applyFont="1" applyFill="1" applyAlignment="1">
      <alignment horizontal="center" wrapText="1"/>
    </xf>
    <xf numFmtId="165" fontId="8" fillId="2" borderId="78" xfId="0" applyNumberFormat="1" applyFont="1" applyFill="1" applyBorder="1" applyAlignment="1">
      <alignment horizontal="center" wrapText="1"/>
    </xf>
    <xf numFmtId="165" fontId="8" fillId="2" borderId="84" xfId="0" applyNumberFormat="1" applyFont="1" applyFill="1" applyBorder="1" applyAlignment="1">
      <alignment horizontal="center" wrapText="1"/>
    </xf>
    <xf numFmtId="165" fontId="8" fillId="2" borderId="79" xfId="0" applyNumberFormat="1" applyFont="1" applyFill="1" applyBorder="1" applyAlignment="1">
      <alignment horizontal="center" wrapText="1"/>
    </xf>
    <xf numFmtId="165" fontId="8" fillId="2" borderId="72" xfId="0" applyNumberFormat="1" applyFont="1" applyFill="1" applyBorder="1" applyAlignment="1">
      <alignment horizontal="center" wrapText="1"/>
    </xf>
    <xf numFmtId="0" fontId="8" fillId="2" borderId="72" xfId="0" applyFont="1" applyFill="1" applyBorder="1" applyAlignment="1">
      <alignment horizontal="center" wrapText="1"/>
    </xf>
    <xf numFmtId="164" fontId="8" fillId="2" borderId="72" xfId="0" applyNumberFormat="1" applyFont="1" applyFill="1" applyBorder="1" applyAlignment="1">
      <alignment horizontal="center" wrapText="1"/>
    </xf>
    <xf numFmtId="164" fontId="1" fillId="0" borderId="0" xfId="6" applyNumberFormat="1" applyFont="1" applyBorder="1" applyAlignment="1"/>
    <xf numFmtId="0" fontId="18" fillId="0" borderId="0" xfId="0" applyFont="1"/>
    <xf numFmtId="0" fontId="18" fillId="0" borderId="19" xfId="0" applyFont="1" applyBorder="1"/>
    <xf numFmtId="0" fontId="18" fillId="0" borderId="0" xfId="0" applyFont="1" applyAlignment="1">
      <alignment horizontal="center"/>
    </xf>
    <xf numFmtId="165" fontId="18" fillId="0" borderId="0" xfId="6" applyNumberFormat="1" applyFont="1" applyAlignment="1">
      <alignment horizontal="center"/>
    </xf>
    <xf numFmtId="164" fontId="18" fillId="0" borderId="0" xfId="6" applyNumberFormat="1" applyFont="1" applyAlignment="1">
      <alignment horizontal="center"/>
    </xf>
    <xf numFmtId="0" fontId="31" fillId="0" borderId="0" xfId="0" applyFont="1"/>
    <xf numFmtId="0" fontId="18" fillId="0" borderId="0" xfId="12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/>
    <xf numFmtId="164" fontId="18" fillId="0" borderId="0" xfId="6" applyNumberFormat="1" applyFont="1" applyBorder="1" applyAlignment="1">
      <alignment horizontal="center"/>
    </xf>
    <xf numFmtId="164" fontId="18" fillId="0" borderId="0" xfId="6" applyNumberFormat="1" applyFont="1" applyBorder="1" applyAlignment="1">
      <alignment horizontal="right"/>
    </xf>
    <xf numFmtId="0" fontId="33" fillId="0" borderId="0" xfId="0" applyFont="1"/>
    <xf numFmtId="0" fontId="34" fillId="0" borderId="0" xfId="0" applyFont="1"/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64" fontId="18" fillId="0" borderId="0" xfId="6" applyNumberFormat="1" applyFont="1" applyBorder="1" applyAlignment="1">
      <alignment horizontal="center" vertical="center"/>
    </xf>
    <xf numFmtId="0" fontId="18" fillId="0" borderId="0" xfId="4" applyFont="1"/>
    <xf numFmtId="0" fontId="18" fillId="0" borderId="0" xfId="12" applyFont="1"/>
    <xf numFmtId="0" fontId="37" fillId="0" borderId="0" xfId="0" applyFont="1"/>
    <xf numFmtId="10" fontId="1" fillId="0" borderId="0" xfId="7" applyNumberFormat="1" applyFont="1" applyAlignment="1">
      <alignment horizontal="center"/>
    </xf>
    <xf numFmtId="0" fontId="13" fillId="0" borderId="0" xfId="0" applyFont="1"/>
    <xf numFmtId="10" fontId="13" fillId="0" borderId="0" xfId="7" applyNumberFormat="1" applyFont="1" applyAlignment="1">
      <alignment horizontal="center"/>
    </xf>
    <xf numFmtId="10" fontId="10" fillId="0" borderId="0" xfId="0" applyNumberFormat="1" applyFont="1"/>
    <xf numFmtId="10" fontId="13" fillId="0" borderId="0" xfId="0" applyNumberFormat="1" applyFont="1"/>
    <xf numFmtId="0" fontId="10" fillId="0" borderId="0" xfId="0" applyFont="1"/>
    <xf numFmtId="10" fontId="7" fillId="0" borderId="0" xfId="0" applyNumberFormat="1" applyFont="1"/>
    <xf numFmtId="10" fontId="38" fillId="0" borderId="0" xfId="0" applyNumberFormat="1" applyFont="1" applyAlignment="1">
      <alignment horizontal="center"/>
    </xf>
    <xf numFmtId="10" fontId="0" fillId="0" borderId="0" xfId="0" applyNumberFormat="1"/>
    <xf numFmtId="178" fontId="7" fillId="0" borderId="0" xfId="0" applyNumberFormat="1" applyFont="1" applyAlignment="1">
      <alignment horizontal="center"/>
    </xf>
    <xf numFmtId="178" fontId="1" fillId="0" borderId="0" xfId="7" applyNumberFormat="1" applyFont="1"/>
    <xf numFmtId="178" fontId="1" fillId="0" borderId="0" xfId="7" applyNumberFormat="1" applyFont="1" applyFill="1" applyAlignment="1">
      <alignment horizontal="center"/>
    </xf>
    <xf numFmtId="10" fontId="13" fillId="0" borderId="0" xfId="7" applyNumberFormat="1" applyFont="1"/>
    <xf numFmtId="166" fontId="38" fillId="0" borderId="0" xfId="0" applyNumberFormat="1" applyFont="1" applyAlignment="1">
      <alignment horizontal="center"/>
    </xf>
    <xf numFmtId="178" fontId="1" fillId="0" borderId="0" xfId="7" applyNumberFormat="1" applyFont="1" applyAlignment="1">
      <alignment horizontal="center"/>
    </xf>
    <xf numFmtId="165" fontId="39" fillId="5" borderId="0" xfId="0" applyNumberFormat="1" applyFont="1" applyFill="1" applyAlignment="1">
      <alignment horizontal="center" vertical="center" wrapText="1"/>
    </xf>
    <xf numFmtId="10" fontId="12" fillId="6" borderId="0" xfId="7" applyNumberFormat="1" applyFont="1" applyFill="1" applyAlignment="1">
      <alignment horizontal="center" wrapText="1"/>
    </xf>
    <xf numFmtId="178" fontId="1" fillId="0" borderId="0" xfId="7" applyNumberFormat="1" applyFont="1" applyBorder="1" applyAlignment="1">
      <alignment horizontal="center"/>
    </xf>
    <xf numFmtId="10" fontId="1" fillId="0" borderId="0" xfId="7" applyNumberFormat="1" applyFont="1" applyBorder="1" applyAlignment="1">
      <alignment horizontal="right"/>
    </xf>
    <xf numFmtId="10" fontId="1" fillId="0" borderId="0" xfId="7" applyNumberFormat="1" applyFont="1" applyBorder="1" applyAlignment="1">
      <alignment horizontal="center"/>
    </xf>
    <xf numFmtId="178" fontId="1" fillId="0" borderId="77" xfId="7" applyNumberFormat="1" applyFont="1" applyBorder="1" applyAlignment="1">
      <alignment horizontal="center"/>
    </xf>
    <xf numFmtId="178" fontId="1" fillId="0" borderId="72" xfId="7" applyNumberFormat="1" applyFont="1" applyBorder="1" applyAlignment="1">
      <alignment horizontal="center"/>
    </xf>
    <xf numFmtId="178" fontId="1" fillId="0" borderId="6" xfId="7" applyNumberFormat="1" applyFont="1" applyBorder="1" applyAlignment="1">
      <alignment horizontal="center"/>
    </xf>
    <xf numFmtId="10" fontId="1" fillId="0" borderId="77" xfId="7" applyNumberFormat="1" applyFont="1" applyBorder="1" applyAlignment="1">
      <alignment horizontal="right"/>
    </xf>
    <xf numFmtId="10" fontId="1" fillId="0" borderId="6" xfId="7" applyNumberFormat="1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9" xfId="0" applyBorder="1" applyAlignment="1">
      <alignment horizontal="center"/>
    </xf>
    <xf numFmtId="10" fontId="1" fillId="0" borderId="70" xfId="7" applyNumberFormat="1" applyFont="1" applyBorder="1" applyAlignment="1">
      <alignment horizontal="center"/>
    </xf>
    <xf numFmtId="10" fontId="1" fillId="0" borderId="71" xfId="7" applyNumberFormat="1" applyFont="1" applyBorder="1" applyAlignment="1">
      <alignment horizontal="center"/>
    </xf>
    <xf numFmtId="10" fontId="1" fillId="0" borderId="72" xfId="7" applyNumberFormat="1" applyFont="1" applyBorder="1" applyAlignment="1">
      <alignment horizontal="right"/>
    </xf>
    <xf numFmtId="10" fontId="1" fillId="0" borderId="19" xfId="7" applyNumberFormat="1" applyFont="1" applyBorder="1" applyAlignment="1">
      <alignment horizontal="center"/>
    </xf>
    <xf numFmtId="10" fontId="1" fillId="0" borderId="0" xfId="7" applyNumberFormat="1" applyFont="1" applyAlignment="1">
      <alignment horizontal="right"/>
    </xf>
    <xf numFmtId="166" fontId="1" fillId="0" borderId="19" xfId="7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71" xfId="7" applyNumberFormat="1" applyFont="1" applyBorder="1" applyAlignment="1">
      <alignment horizontal="center"/>
    </xf>
    <xf numFmtId="0" fontId="1" fillId="0" borderId="72" xfId="7" applyNumberFormat="1" applyFont="1" applyBorder="1" applyAlignment="1">
      <alignment horizontal="center"/>
    </xf>
    <xf numFmtId="0" fontId="9" fillId="0" borderId="0" xfId="0" applyFon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right"/>
    </xf>
    <xf numFmtId="164" fontId="1" fillId="0" borderId="60" xfId="1" applyNumberFormat="1" applyBorder="1" applyAlignment="1">
      <alignment horizontal="right" vertical="center"/>
    </xf>
    <xf numFmtId="164" fontId="6" fillId="0" borderId="53" xfId="1" applyNumberFormat="1" applyFont="1" applyBorder="1" applyAlignment="1">
      <alignment horizontal="right"/>
    </xf>
    <xf numFmtId="164" fontId="1" fillId="0" borderId="85" xfId="1" applyNumberFormat="1" applyBorder="1"/>
    <xf numFmtId="164" fontId="6" fillId="0" borderId="2" xfId="1" applyNumberFormat="1" applyFont="1" applyBorder="1" applyAlignment="1">
      <alignment horizontal="right"/>
    </xf>
    <xf numFmtId="164" fontId="1" fillId="0" borderId="11" xfId="1" applyNumberFormat="1" applyBorder="1"/>
    <xf numFmtId="164" fontId="6" fillId="0" borderId="26" xfId="1" applyNumberFormat="1" applyFont="1" applyBorder="1" applyAlignment="1">
      <alignment horizontal="right"/>
    </xf>
    <xf numFmtId="164" fontId="6" fillId="0" borderId="40" xfId="1" applyNumberFormat="1" applyFont="1" applyBorder="1" applyAlignment="1">
      <alignment horizontal="right"/>
    </xf>
    <xf numFmtId="9" fontId="1" fillId="0" borderId="0" xfId="2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164" fontId="1" fillId="0" borderId="0" xfId="1" applyNumberFormat="1"/>
    <xf numFmtId="165" fontId="1" fillId="0" borderId="0" xfId="1" applyNumberFormat="1"/>
    <xf numFmtId="0" fontId="0" fillId="0" borderId="0" xfId="0"/>
    <xf numFmtId="164" fontId="8" fillId="2" borderId="66" xfId="0" applyNumberFormat="1" applyFont="1" applyFill="1" applyBorder="1" applyAlignment="1">
      <alignment horizontal="center" vertical="center" wrapText="1"/>
    </xf>
    <xf numFmtId="0" fontId="0" fillId="0" borderId="17" xfId="0" applyBorder="1"/>
    <xf numFmtId="43" fontId="8" fillId="2" borderId="66" xfId="0" applyNumberFormat="1" applyFont="1" applyFill="1" applyBorder="1" applyAlignment="1">
      <alignment horizontal="center" vertical="center" wrapText="1"/>
    </xf>
    <xf numFmtId="9" fontId="8" fillId="2" borderId="66" xfId="0" applyNumberFormat="1" applyFont="1" applyFill="1" applyBorder="1" applyAlignment="1">
      <alignment horizontal="center" vertical="center" wrapText="1"/>
    </xf>
    <xf numFmtId="164" fontId="8" fillId="2" borderId="65" xfId="0" applyNumberFormat="1" applyFont="1" applyFill="1" applyBorder="1" applyAlignment="1">
      <alignment horizontal="center" vertical="center" wrapText="1"/>
    </xf>
    <xf numFmtId="0" fontId="0" fillId="0" borderId="74" xfId="0" applyBorder="1"/>
    <xf numFmtId="0" fontId="5" fillId="0" borderId="0" xfId="0" applyFont="1" applyAlignment="1">
      <alignment horizontal="left"/>
    </xf>
    <xf numFmtId="164" fontId="8" fillId="2" borderId="75" xfId="4" applyNumberFormat="1" applyFont="1" applyFill="1" applyBorder="1" applyAlignment="1">
      <alignment horizontal="center" vertical="center" wrapText="1"/>
    </xf>
    <xf numFmtId="0" fontId="0" fillId="0" borderId="64" xfId="0" applyBorder="1"/>
    <xf numFmtId="9" fontId="8" fillId="2" borderId="75" xfId="4" applyNumberFormat="1" applyFont="1" applyFill="1" applyBorder="1" applyAlignment="1">
      <alignment horizontal="center" vertical="center" wrapText="1"/>
    </xf>
    <xf numFmtId="0" fontId="0" fillId="0" borderId="67" xfId="0" applyBorder="1"/>
    <xf numFmtId="9" fontId="8" fillId="2" borderId="7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9" fillId="0" borderId="71" xfId="0" applyFont="1" applyBorder="1" applyAlignment="1">
      <alignment horizontal="left"/>
    </xf>
    <xf numFmtId="0" fontId="0" fillId="0" borderId="1" xfId="0" applyBorder="1"/>
    <xf numFmtId="164" fontId="8" fillId="2" borderId="69" xfId="0" applyNumberFormat="1" applyFont="1" applyFill="1" applyBorder="1" applyAlignment="1">
      <alignment horizontal="center" vertical="center" wrapText="1"/>
    </xf>
    <xf numFmtId="0" fontId="0" fillId="0" borderId="73" xfId="0" applyBorder="1"/>
    <xf numFmtId="0" fontId="0" fillId="0" borderId="68" xfId="0" applyBorder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72" xfId="0" applyNumberFormat="1" applyFont="1" applyFill="1" applyBorder="1" applyAlignment="1">
      <alignment horizontal="center" vertical="center" wrapText="1"/>
    </xf>
    <xf numFmtId="164" fontId="18" fillId="0" borderId="0" xfId="6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/>
    </xf>
    <xf numFmtId="165" fontId="8" fillId="2" borderId="79" xfId="0" applyNumberFormat="1" applyFont="1" applyFill="1" applyBorder="1" applyAlignment="1">
      <alignment horizontal="center" wrapText="1"/>
    </xf>
    <xf numFmtId="165" fontId="8" fillId="2" borderId="84" xfId="0" applyNumberFormat="1" applyFont="1" applyFill="1" applyBorder="1" applyAlignment="1">
      <alignment horizontal="center" wrapText="1"/>
    </xf>
    <xf numFmtId="165" fontId="8" fillId="2" borderId="78" xfId="0" applyNumberFormat="1" applyFont="1" applyFill="1" applyBorder="1" applyAlignment="1">
      <alignment horizontal="center" wrapText="1"/>
    </xf>
    <xf numFmtId="165" fontId="8" fillId="2" borderId="0" xfId="0" applyNumberFormat="1" applyFont="1" applyFill="1" applyAlignment="1">
      <alignment horizontal="center" wrapText="1"/>
    </xf>
    <xf numFmtId="164" fontId="1" fillId="0" borderId="0" xfId="1" applyNumberFormat="1" applyBorder="1"/>
    <xf numFmtId="164" fontId="1" fillId="0" borderId="0" xfId="1" applyNumberFormat="1" applyAlignment="1">
      <alignment horizontal="right"/>
    </xf>
    <xf numFmtId="164" fontId="6" fillId="0" borderId="39" xfId="1" applyNumberFormat="1" applyFont="1" applyBorder="1" applyAlignment="1">
      <alignment horizontal="right"/>
    </xf>
    <xf numFmtId="164" fontId="6" fillId="0" borderId="81" xfId="1" applyNumberFormat="1" applyFont="1" applyBorder="1" applyAlignment="1">
      <alignment horizontal="right"/>
    </xf>
    <xf numFmtId="164" fontId="6" fillId="0" borderId="56" xfId="1" applyNumberFormat="1" applyFont="1" applyBorder="1" applyAlignment="1">
      <alignment horizontal="right"/>
    </xf>
    <xf numFmtId="164" fontId="1" fillId="0" borderId="19" xfId="1" applyNumberFormat="1" applyBorder="1"/>
  </cellXfs>
  <cellStyles count="13">
    <cellStyle name="Comma" xfId="1" builtinId="3"/>
    <cellStyle name="Comma 2" xfId="6" xr:uid="{0CD17EEB-0AD7-6347-A6E9-AD294795B3F7}"/>
    <cellStyle name="Comma 2 3" xfId="9" xr:uid="{3475437C-35AD-5E43-8AD2-30DD669CE7B5}"/>
    <cellStyle name="Currency" xfId="5" builtinId="4"/>
    <cellStyle name="Currency 2" xfId="10" xr:uid="{9433DEA6-F0AF-464B-8E67-EF479AB9BCFF}"/>
    <cellStyle name="Normal" xfId="0" builtinId="0"/>
    <cellStyle name="Normal 2" xfId="4" xr:uid="{00000000-0005-0000-0000-000004000000}"/>
    <cellStyle name="Normal 2 2" xfId="8" xr:uid="{9199073A-DC5D-7044-995E-6F00B97FEFB3}"/>
    <cellStyle name="Normal 4" xfId="11" xr:uid="{687E1A6E-3562-584A-841A-6CAE3E3940A9}"/>
    <cellStyle name="Normal 5" xfId="12" xr:uid="{E962F1B4-AB9F-514A-9B44-950B7FCC8084}"/>
    <cellStyle name="Percent" xfId="2" builtinId="5"/>
    <cellStyle name="Percent 2" xfId="7" xr:uid="{C66C1DBB-4805-804A-B418-BD1AD3DDD285}"/>
    <cellStyle name="Standard #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Nominal GDP, Public Debt and Private Debt</a:t>
            </a:r>
          </a:p>
          <a:p>
            <a:pPr>
              <a:defRPr/>
            </a:pPr>
            <a:r>
              <a:rPr lang="en-US"/>
              <a:t>in billion dollars</a:t>
            </a:r>
          </a:p>
        </c:rich>
      </c:tx>
      <c:layout>
        <c:manualLayout>
          <c:xMode val="edge"/>
          <c:yMode val="edge"/>
          <c:x val="0.29693539867578955"/>
          <c:y val="2.89392244200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'Debt Charts'!$B$3</c:f>
              <c:strCache>
                <c:ptCount val="1"/>
                <c:pt idx="0">
                  <c:v> GDP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'Debt Charts'!$A$5:$A$112</c:f>
              <c:numCache>
                <c:formatCode>General</c:formatCode>
                <c:ptCount val="108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  <c:pt idx="85">
                  <c:v>2001</c:v>
                </c:pt>
                <c:pt idx="86">
                  <c:v>2002</c:v>
                </c:pt>
                <c:pt idx="87">
                  <c:v>2003</c:v>
                </c:pt>
                <c:pt idx="88">
                  <c:v>2004</c:v>
                </c:pt>
                <c:pt idx="89">
                  <c:v>2005</c:v>
                </c:pt>
                <c:pt idx="90">
                  <c:v>2006</c:v>
                </c:pt>
                <c:pt idx="91">
                  <c:v>2007</c:v>
                </c:pt>
                <c:pt idx="92">
                  <c:v>2008</c:v>
                </c:pt>
                <c:pt idx="93">
                  <c:v>2009</c:v>
                </c:pt>
                <c:pt idx="94">
                  <c:v>2010</c:v>
                </c:pt>
                <c:pt idx="95">
                  <c:v>2011</c:v>
                </c:pt>
                <c:pt idx="96">
                  <c:v>2012</c:v>
                </c:pt>
                <c:pt idx="97">
                  <c:v>2013</c:v>
                </c:pt>
                <c:pt idx="98">
                  <c:v>2014</c:v>
                </c:pt>
                <c:pt idx="99">
                  <c:v>2015</c:v>
                </c:pt>
                <c:pt idx="100">
                  <c:v>2016</c:v>
                </c:pt>
                <c:pt idx="101">
                  <c:v>2017</c:v>
                </c:pt>
                <c:pt idx="102">
                  <c:v>2018</c:v>
                </c:pt>
                <c:pt idx="103">
                  <c:v>2019</c:v>
                </c:pt>
                <c:pt idx="104">
                  <c:v>2020</c:v>
                </c:pt>
                <c:pt idx="105">
                  <c:v>2021</c:v>
                </c:pt>
                <c:pt idx="106">
                  <c:v>2022</c:v>
                </c:pt>
                <c:pt idx="107">
                  <c:v>2023</c:v>
                </c:pt>
              </c:numCache>
            </c:numRef>
          </c:cat>
          <c:val>
            <c:numRef>
              <c:f>'Debt Charts'!$B$5:$B$112</c:f>
              <c:numCache>
                <c:formatCode>_(* #,##0_);_(* \(#,##0\);_(* "-"??_);_(@_)</c:formatCode>
                <c:ptCount val="108"/>
                <c:pt idx="0">
                  <c:v>46.11</c:v>
                </c:pt>
                <c:pt idx="1">
                  <c:v>55.12</c:v>
                </c:pt>
                <c:pt idx="2">
                  <c:v>69.7</c:v>
                </c:pt>
                <c:pt idx="3">
                  <c:v>77</c:v>
                </c:pt>
                <c:pt idx="4">
                  <c:v>87.2</c:v>
                </c:pt>
                <c:pt idx="5">
                  <c:v>73.3</c:v>
                </c:pt>
                <c:pt idx="6">
                  <c:v>72.8</c:v>
                </c:pt>
                <c:pt idx="7">
                  <c:v>85.3</c:v>
                </c:pt>
                <c:pt idx="8">
                  <c:v>87.7</c:v>
                </c:pt>
                <c:pt idx="9">
                  <c:v>91.2</c:v>
                </c:pt>
                <c:pt idx="10">
                  <c:v>97.2</c:v>
                </c:pt>
                <c:pt idx="11">
                  <c:v>96.1</c:v>
                </c:pt>
                <c:pt idx="12">
                  <c:v>97</c:v>
                </c:pt>
                <c:pt idx="13">
                  <c:v>104.6</c:v>
                </c:pt>
                <c:pt idx="14">
                  <c:v>92.2</c:v>
                </c:pt>
                <c:pt idx="15">
                  <c:v>77.400000000000006</c:v>
                </c:pt>
                <c:pt idx="16">
                  <c:v>59.5</c:v>
                </c:pt>
                <c:pt idx="17">
                  <c:v>57.2</c:v>
                </c:pt>
                <c:pt idx="18">
                  <c:v>66.8</c:v>
                </c:pt>
                <c:pt idx="19">
                  <c:v>74.2</c:v>
                </c:pt>
                <c:pt idx="20">
                  <c:v>84.8</c:v>
                </c:pt>
                <c:pt idx="21">
                  <c:v>93</c:v>
                </c:pt>
                <c:pt idx="22">
                  <c:v>87.4</c:v>
                </c:pt>
                <c:pt idx="23">
                  <c:v>93.4</c:v>
                </c:pt>
                <c:pt idx="24">
                  <c:v>102.9</c:v>
                </c:pt>
                <c:pt idx="25">
                  <c:v>129.30000000000001</c:v>
                </c:pt>
                <c:pt idx="26">
                  <c:v>166</c:v>
                </c:pt>
                <c:pt idx="27">
                  <c:v>203.1</c:v>
                </c:pt>
                <c:pt idx="28">
                  <c:v>224.4</c:v>
                </c:pt>
                <c:pt idx="29">
                  <c:v>228</c:v>
                </c:pt>
                <c:pt idx="30">
                  <c:v>227.5</c:v>
                </c:pt>
                <c:pt idx="31">
                  <c:v>249.6</c:v>
                </c:pt>
                <c:pt idx="32">
                  <c:v>274.5</c:v>
                </c:pt>
                <c:pt idx="33">
                  <c:v>272.5</c:v>
                </c:pt>
                <c:pt idx="34">
                  <c:v>299.8</c:v>
                </c:pt>
                <c:pt idx="35">
                  <c:v>346.9</c:v>
                </c:pt>
                <c:pt idx="36">
                  <c:v>367.3</c:v>
                </c:pt>
                <c:pt idx="37">
                  <c:v>389.2</c:v>
                </c:pt>
                <c:pt idx="38">
                  <c:v>390.5</c:v>
                </c:pt>
                <c:pt idx="39">
                  <c:v>425.5</c:v>
                </c:pt>
                <c:pt idx="40">
                  <c:v>449.4</c:v>
                </c:pt>
                <c:pt idx="41">
                  <c:v>474</c:v>
                </c:pt>
                <c:pt idx="42">
                  <c:v>481.2</c:v>
                </c:pt>
                <c:pt idx="43">
                  <c:v>521.70000000000005</c:v>
                </c:pt>
                <c:pt idx="44">
                  <c:v>542.4</c:v>
                </c:pt>
                <c:pt idx="45">
                  <c:v>562.20000000000005</c:v>
                </c:pt>
                <c:pt idx="46">
                  <c:v>603.9</c:v>
                </c:pt>
                <c:pt idx="47">
                  <c:v>637.5</c:v>
                </c:pt>
                <c:pt idx="48">
                  <c:v>684.5</c:v>
                </c:pt>
                <c:pt idx="49">
                  <c:v>742.3</c:v>
                </c:pt>
                <c:pt idx="50">
                  <c:v>813.4</c:v>
                </c:pt>
                <c:pt idx="51">
                  <c:v>860</c:v>
                </c:pt>
                <c:pt idx="52">
                  <c:v>940.7</c:v>
                </c:pt>
                <c:pt idx="53">
                  <c:v>1017.6</c:v>
                </c:pt>
                <c:pt idx="54">
                  <c:v>1073.3</c:v>
                </c:pt>
                <c:pt idx="55">
                  <c:v>1164.9000000000001</c:v>
                </c:pt>
                <c:pt idx="56">
                  <c:v>1279.0999999999999</c:v>
                </c:pt>
                <c:pt idx="57">
                  <c:v>1425.4</c:v>
                </c:pt>
                <c:pt idx="58">
                  <c:v>1545.2</c:v>
                </c:pt>
                <c:pt idx="59">
                  <c:v>1684.9</c:v>
                </c:pt>
                <c:pt idx="60">
                  <c:v>1873.4</c:v>
                </c:pt>
                <c:pt idx="61">
                  <c:v>2081.8000000000002</c:v>
                </c:pt>
                <c:pt idx="62">
                  <c:v>2351.6</c:v>
                </c:pt>
                <c:pt idx="63">
                  <c:v>2627.3</c:v>
                </c:pt>
                <c:pt idx="64">
                  <c:v>2857.3</c:v>
                </c:pt>
                <c:pt idx="65">
                  <c:v>3207</c:v>
                </c:pt>
                <c:pt idx="66">
                  <c:v>3343.8</c:v>
                </c:pt>
                <c:pt idx="67">
                  <c:v>3634</c:v>
                </c:pt>
                <c:pt idx="68">
                  <c:v>4037.6</c:v>
                </c:pt>
                <c:pt idx="69">
                  <c:v>4339</c:v>
                </c:pt>
                <c:pt idx="70">
                  <c:v>4579.6000000000004</c:v>
                </c:pt>
                <c:pt idx="71">
                  <c:v>4855.2</c:v>
                </c:pt>
                <c:pt idx="72">
                  <c:v>5236.3999999999996</c:v>
                </c:pt>
                <c:pt idx="73">
                  <c:v>5641.6</c:v>
                </c:pt>
                <c:pt idx="74">
                  <c:v>5963.1</c:v>
                </c:pt>
                <c:pt idx="75">
                  <c:v>6158.1</c:v>
                </c:pt>
                <c:pt idx="76">
                  <c:v>6520.3</c:v>
                </c:pt>
                <c:pt idx="77">
                  <c:v>6858.6</c:v>
                </c:pt>
                <c:pt idx="78">
                  <c:v>7287.2</c:v>
                </c:pt>
                <c:pt idx="79">
                  <c:v>7639.7</c:v>
                </c:pt>
                <c:pt idx="80">
                  <c:v>8073.1</c:v>
                </c:pt>
                <c:pt idx="81">
                  <c:v>8577.6</c:v>
                </c:pt>
                <c:pt idx="82">
                  <c:v>9062.7999999999993</c:v>
                </c:pt>
                <c:pt idx="83">
                  <c:v>9631.2000000000007</c:v>
                </c:pt>
                <c:pt idx="84">
                  <c:v>10251</c:v>
                </c:pt>
                <c:pt idx="85">
                  <c:v>10581.9</c:v>
                </c:pt>
                <c:pt idx="86">
                  <c:v>10929.1</c:v>
                </c:pt>
                <c:pt idx="87">
                  <c:v>11456.5</c:v>
                </c:pt>
                <c:pt idx="88">
                  <c:v>12217.2</c:v>
                </c:pt>
                <c:pt idx="89">
                  <c:v>13039.2</c:v>
                </c:pt>
                <c:pt idx="90">
                  <c:v>13815.6</c:v>
                </c:pt>
                <c:pt idx="91">
                  <c:v>14474.2</c:v>
                </c:pt>
                <c:pt idx="92">
                  <c:v>14769.9</c:v>
                </c:pt>
                <c:pt idx="93">
                  <c:v>14478.1</c:v>
                </c:pt>
                <c:pt idx="94">
                  <c:v>15049</c:v>
                </c:pt>
                <c:pt idx="95">
                  <c:v>15599.7</c:v>
                </c:pt>
                <c:pt idx="96">
                  <c:v>16254</c:v>
                </c:pt>
                <c:pt idx="97">
                  <c:v>16880.7</c:v>
                </c:pt>
                <c:pt idx="98">
                  <c:v>17608.099999999999</c:v>
                </c:pt>
                <c:pt idx="99">
                  <c:v>18295</c:v>
                </c:pt>
                <c:pt idx="100">
                  <c:v>18804.900000000001</c:v>
                </c:pt>
                <c:pt idx="101">
                  <c:v>19612.099999999999</c:v>
                </c:pt>
                <c:pt idx="102">
                  <c:v>20656.5</c:v>
                </c:pt>
                <c:pt idx="103">
                  <c:v>21521.4</c:v>
                </c:pt>
                <c:pt idx="104">
                  <c:v>21323</c:v>
                </c:pt>
                <c:pt idx="105">
                  <c:v>23594</c:v>
                </c:pt>
                <c:pt idx="106">
                  <c:v>25744.1</c:v>
                </c:pt>
                <c:pt idx="107">
                  <c:v>27357.8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3-B64B-943F-1EF3FFC364AF}"/>
            </c:ext>
          </c:extLst>
        </c:ser>
        <c:ser>
          <c:idx val="1"/>
          <c:order val="1"/>
          <c:tx>
            <c:strRef>
              <c:f>'Debt Charts'!$C$3</c:f>
              <c:strCache>
                <c:ptCount val="1"/>
                <c:pt idx="0">
                  <c:v>Federal Debt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'Debt Charts'!$A$5:$A$112</c:f>
              <c:numCache>
                <c:formatCode>General</c:formatCode>
                <c:ptCount val="108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  <c:pt idx="85">
                  <c:v>2001</c:v>
                </c:pt>
                <c:pt idx="86">
                  <c:v>2002</c:v>
                </c:pt>
                <c:pt idx="87">
                  <c:v>2003</c:v>
                </c:pt>
                <c:pt idx="88">
                  <c:v>2004</c:v>
                </c:pt>
                <c:pt idx="89">
                  <c:v>2005</c:v>
                </c:pt>
                <c:pt idx="90">
                  <c:v>2006</c:v>
                </c:pt>
                <c:pt idx="91">
                  <c:v>2007</c:v>
                </c:pt>
                <c:pt idx="92">
                  <c:v>2008</c:v>
                </c:pt>
                <c:pt idx="93">
                  <c:v>2009</c:v>
                </c:pt>
                <c:pt idx="94">
                  <c:v>2010</c:v>
                </c:pt>
                <c:pt idx="95">
                  <c:v>2011</c:v>
                </c:pt>
                <c:pt idx="96">
                  <c:v>2012</c:v>
                </c:pt>
                <c:pt idx="97">
                  <c:v>2013</c:v>
                </c:pt>
                <c:pt idx="98">
                  <c:v>2014</c:v>
                </c:pt>
                <c:pt idx="99">
                  <c:v>2015</c:v>
                </c:pt>
                <c:pt idx="100">
                  <c:v>2016</c:v>
                </c:pt>
                <c:pt idx="101">
                  <c:v>2017</c:v>
                </c:pt>
                <c:pt idx="102">
                  <c:v>2018</c:v>
                </c:pt>
                <c:pt idx="103">
                  <c:v>2019</c:v>
                </c:pt>
                <c:pt idx="104">
                  <c:v>2020</c:v>
                </c:pt>
                <c:pt idx="105">
                  <c:v>2021</c:v>
                </c:pt>
                <c:pt idx="106">
                  <c:v>2022</c:v>
                </c:pt>
                <c:pt idx="107">
                  <c:v>2023</c:v>
                </c:pt>
              </c:numCache>
            </c:numRef>
          </c:cat>
          <c:val>
            <c:numRef>
              <c:f>'Debt Charts'!$C$5:$C$112</c:f>
              <c:numCache>
                <c:formatCode>_(* #,##0_);_(* \(#,##0\);_(* "-"??_);_(@_)</c:formatCode>
                <c:ptCount val="108"/>
                <c:pt idx="0">
                  <c:v>3.609</c:v>
                </c:pt>
                <c:pt idx="1">
                  <c:v>5.7</c:v>
                </c:pt>
                <c:pt idx="2">
                  <c:v>14.6</c:v>
                </c:pt>
                <c:pt idx="3">
                  <c:v>27.4</c:v>
                </c:pt>
                <c:pt idx="4">
                  <c:v>26</c:v>
                </c:pt>
                <c:pt idx="5">
                  <c:v>24</c:v>
                </c:pt>
                <c:pt idx="6">
                  <c:v>23</c:v>
                </c:pt>
                <c:pt idx="7">
                  <c:v>22.4</c:v>
                </c:pt>
                <c:pt idx="8">
                  <c:v>21.3</c:v>
                </c:pt>
                <c:pt idx="9">
                  <c:v>20.5</c:v>
                </c:pt>
                <c:pt idx="10">
                  <c:v>19.600000000000001</c:v>
                </c:pt>
                <c:pt idx="11">
                  <c:v>18.5</c:v>
                </c:pt>
                <c:pt idx="12">
                  <c:v>17.600000000000001</c:v>
                </c:pt>
                <c:pt idx="13">
                  <c:v>16.899999999999999</c:v>
                </c:pt>
                <c:pt idx="14">
                  <c:v>16.2</c:v>
                </c:pt>
                <c:pt idx="15">
                  <c:v>16.8</c:v>
                </c:pt>
                <c:pt idx="16">
                  <c:v>19.5</c:v>
                </c:pt>
                <c:pt idx="17">
                  <c:v>22.5</c:v>
                </c:pt>
                <c:pt idx="18">
                  <c:v>27.1</c:v>
                </c:pt>
                <c:pt idx="19">
                  <c:v>28.7</c:v>
                </c:pt>
                <c:pt idx="20">
                  <c:v>33.799999999999997</c:v>
                </c:pt>
                <c:pt idx="21">
                  <c:v>36.4</c:v>
                </c:pt>
                <c:pt idx="22">
                  <c:v>37.200000000000003</c:v>
                </c:pt>
                <c:pt idx="23">
                  <c:v>40.4</c:v>
                </c:pt>
                <c:pt idx="24">
                  <c:v>43</c:v>
                </c:pt>
                <c:pt idx="25">
                  <c:v>49</c:v>
                </c:pt>
                <c:pt idx="26">
                  <c:v>72.400000000000006</c:v>
                </c:pt>
                <c:pt idx="27">
                  <c:v>136.69999999999999</c:v>
                </c:pt>
                <c:pt idx="28">
                  <c:v>201</c:v>
                </c:pt>
                <c:pt idx="29">
                  <c:v>258.68218740993001</c:v>
                </c:pt>
                <c:pt idx="30">
                  <c:v>269.42209917325999</c:v>
                </c:pt>
                <c:pt idx="31">
                  <c:v>258.28638310867001</c:v>
                </c:pt>
                <c:pt idx="32">
                  <c:v>252.29224651299</c:v>
                </c:pt>
                <c:pt idx="33">
                  <c:v>252.77035986032999</c:v>
                </c:pt>
                <c:pt idx="34">
                  <c:v>257.35735235103999</c:v>
                </c:pt>
                <c:pt idx="35">
                  <c:v>255.22197681493</c:v>
                </c:pt>
                <c:pt idx="36">
                  <c:v>259.10517878542998</c:v>
                </c:pt>
                <c:pt idx="37">
                  <c:v>266.07106163856997</c:v>
                </c:pt>
                <c:pt idx="38">
                  <c:v>271.25959910846001</c:v>
                </c:pt>
                <c:pt idx="39">
                  <c:v>274.37422280262001</c:v>
                </c:pt>
                <c:pt idx="40">
                  <c:v>272.75081364931998</c:v>
                </c:pt>
                <c:pt idx="41">
                  <c:v>270.52717189642999</c:v>
                </c:pt>
                <c:pt idx="42">
                  <c:v>276.34321774581002</c:v>
                </c:pt>
                <c:pt idx="43">
                  <c:v>284.70590707821998</c:v>
                </c:pt>
                <c:pt idx="44">
                  <c:v>286.33076084837001</c:v>
                </c:pt>
                <c:pt idx="45">
                  <c:v>288.97093861004998</c:v>
                </c:pt>
                <c:pt idx="46">
                  <c:v>298.20082272087001</c:v>
                </c:pt>
                <c:pt idx="47">
                  <c:v>305.85963299641003</c:v>
                </c:pt>
                <c:pt idx="48">
                  <c:v>311.71289925730002</c:v>
                </c:pt>
                <c:pt idx="49">
                  <c:v>317.2738982573</c:v>
                </c:pt>
                <c:pt idx="50">
                  <c:v>319.90708779547998</c:v>
                </c:pt>
                <c:pt idx="51">
                  <c:v>326.22093779454002</c:v>
                </c:pt>
                <c:pt idx="52">
                  <c:v>347.57840642588002</c:v>
                </c:pt>
                <c:pt idx="53">
                  <c:v>353.72025384141</c:v>
                </c:pt>
                <c:pt idx="54">
                  <c:v>370.91870694993003</c:v>
                </c:pt>
                <c:pt idx="55">
                  <c:v>398.12974445553999</c:v>
                </c:pt>
                <c:pt idx="56">
                  <c:v>427.26046094050002</c:v>
                </c:pt>
                <c:pt idx="57">
                  <c:v>458.14160531209001</c:v>
                </c:pt>
                <c:pt idx="58">
                  <c:v>475.05981573154997</c:v>
                </c:pt>
                <c:pt idx="59">
                  <c:v>533.18899999999996</c:v>
                </c:pt>
                <c:pt idx="60">
                  <c:v>620.43299999999999</c:v>
                </c:pt>
                <c:pt idx="61">
                  <c:v>698.84</c:v>
                </c:pt>
                <c:pt idx="62">
                  <c:v>771.54399999999998</c:v>
                </c:pt>
                <c:pt idx="63">
                  <c:v>826.51900000000001</c:v>
                </c:pt>
                <c:pt idx="64">
                  <c:v>936.68599999999992</c:v>
                </c:pt>
                <c:pt idx="65">
                  <c:v>1034.7159999999999</c:v>
                </c:pt>
                <c:pt idx="66">
                  <c:v>1201.8980000000001</c:v>
                </c:pt>
                <c:pt idx="67">
                  <c:v>1415.3430000000001</c:v>
                </c:pt>
                <c:pt idx="68">
                  <c:v>1667.424</c:v>
                </c:pt>
                <c:pt idx="69">
                  <c:v>1950.2930000000001</c:v>
                </c:pt>
                <c:pt idx="70">
                  <c:v>2218.87</c:v>
                </c:pt>
                <c:pt idx="71">
                  <c:v>2435.2339999999999</c:v>
                </c:pt>
                <c:pt idx="72">
                  <c:v>2707.2910000000002</c:v>
                </c:pt>
                <c:pt idx="73">
                  <c:v>2975.5370000000003</c:v>
                </c:pt>
                <c:pt idx="74">
                  <c:v>3397.3250000000003</c:v>
                </c:pt>
                <c:pt idx="75">
                  <c:v>3820.4029999999998</c:v>
                </c:pt>
                <c:pt idx="76">
                  <c:v>4195.9259999999995</c:v>
                </c:pt>
                <c:pt idx="77">
                  <c:v>4562.3</c:v>
                </c:pt>
                <c:pt idx="78">
                  <c:v>4826.9160000000002</c:v>
                </c:pt>
                <c:pt idx="79">
                  <c:v>5016.91</c:v>
                </c:pt>
                <c:pt idx="80">
                  <c:v>5357.3909999999996</c:v>
                </c:pt>
                <c:pt idx="81">
                  <c:v>5536.0119999999997</c:v>
                </c:pt>
                <c:pt idx="82">
                  <c:v>5643.4349999999995</c:v>
                </c:pt>
                <c:pt idx="83">
                  <c:v>5805.009</c:v>
                </c:pt>
                <c:pt idx="84">
                  <c:v>5689.5930000000008</c:v>
                </c:pt>
                <c:pt idx="85">
                  <c:v>5970.2669999999998</c:v>
                </c:pt>
                <c:pt idx="86">
                  <c:v>6432.982</c:v>
                </c:pt>
                <c:pt idx="87">
                  <c:v>7022.3919999999998</c:v>
                </c:pt>
                <c:pt idx="88">
                  <c:v>7620.4030000000002</c:v>
                </c:pt>
                <c:pt idx="89">
                  <c:v>8194.2510000000002</c:v>
                </c:pt>
                <c:pt idx="90">
                  <c:v>8703.7379999999994</c:v>
                </c:pt>
                <c:pt idx="91">
                  <c:v>9252.3169999999991</c:v>
                </c:pt>
                <c:pt idx="92">
                  <c:v>10723.155999999999</c:v>
                </c:pt>
                <c:pt idx="93">
                  <c:v>12334.847</c:v>
                </c:pt>
                <c:pt idx="94">
                  <c:v>14049.381000000001</c:v>
                </c:pt>
                <c:pt idx="95">
                  <c:v>15248.213</c:v>
                </c:pt>
                <c:pt idx="96">
                  <c:v>16457.613000000001</c:v>
                </c:pt>
                <c:pt idx="97">
                  <c:v>17376.462</c:v>
                </c:pt>
                <c:pt idx="98">
                  <c:v>18165.823</c:v>
                </c:pt>
                <c:pt idx="99">
                  <c:v>18946.739000000001</c:v>
                </c:pt>
                <c:pt idx="100">
                  <c:v>20001.29</c:v>
                </c:pt>
                <c:pt idx="101">
                  <c:v>20517.143</c:v>
                </c:pt>
                <c:pt idx="102">
                  <c:v>21997.036</c:v>
                </c:pt>
                <c:pt idx="103">
                  <c:v>23222.591</c:v>
                </c:pt>
                <c:pt idx="104">
                  <c:v>27768.006000000001</c:v>
                </c:pt>
                <c:pt idx="105">
                  <c:v>29637.002999999997</c:v>
                </c:pt>
                <c:pt idx="106">
                  <c:v>31439.489000000001</c:v>
                </c:pt>
                <c:pt idx="107">
                  <c:v>34021.671999999999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3-B64B-943F-1EF3FFC364AF}"/>
            </c:ext>
          </c:extLst>
        </c:ser>
        <c:ser>
          <c:idx val="2"/>
          <c:order val="2"/>
          <c:tx>
            <c:strRef>
              <c:f>'Debt Charts'!$D$3</c:f>
              <c:strCache>
                <c:ptCount val="1"/>
                <c:pt idx="0">
                  <c:v>Private Debt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'Debt Charts'!$A$5:$A$112</c:f>
              <c:numCache>
                <c:formatCode>General</c:formatCode>
                <c:ptCount val="108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  <c:pt idx="85">
                  <c:v>2001</c:v>
                </c:pt>
                <c:pt idx="86">
                  <c:v>2002</c:v>
                </c:pt>
                <c:pt idx="87">
                  <c:v>2003</c:v>
                </c:pt>
                <c:pt idx="88">
                  <c:v>2004</c:v>
                </c:pt>
                <c:pt idx="89">
                  <c:v>2005</c:v>
                </c:pt>
                <c:pt idx="90">
                  <c:v>2006</c:v>
                </c:pt>
                <c:pt idx="91">
                  <c:v>2007</c:v>
                </c:pt>
                <c:pt idx="92">
                  <c:v>2008</c:v>
                </c:pt>
                <c:pt idx="93">
                  <c:v>2009</c:v>
                </c:pt>
                <c:pt idx="94">
                  <c:v>2010</c:v>
                </c:pt>
                <c:pt idx="95">
                  <c:v>2011</c:v>
                </c:pt>
                <c:pt idx="96">
                  <c:v>2012</c:v>
                </c:pt>
                <c:pt idx="97">
                  <c:v>2013</c:v>
                </c:pt>
                <c:pt idx="98">
                  <c:v>2014</c:v>
                </c:pt>
                <c:pt idx="99">
                  <c:v>2015</c:v>
                </c:pt>
                <c:pt idx="100">
                  <c:v>2016</c:v>
                </c:pt>
                <c:pt idx="101">
                  <c:v>2017</c:v>
                </c:pt>
                <c:pt idx="102">
                  <c:v>2018</c:v>
                </c:pt>
                <c:pt idx="103">
                  <c:v>2019</c:v>
                </c:pt>
                <c:pt idx="104">
                  <c:v>2020</c:v>
                </c:pt>
                <c:pt idx="105">
                  <c:v>2021</c:v>
                </c:pt>
                <c:pt idx="106">
                  <c:v>2022</c:v>
                </c:pt>
                <c:pt idx="107">
                  <c:v>2023</c:v>
                </c:pt>
              </c:numCache>
            </c:numRef>
          </c:cat>
          <c:val>
            <c:numRef>
              <c:f>'Debt Charts'!$D$5:$D$112</c:f>
              <c:numCache>
                <c:formatCode>_(* #,##0.0_);_(* \(#,##0.0\);_(* "-"??_);_(@_)</c:formatCode>
                <c:ptCount val="108"/>
                <c:pt idx="0">
                  <c:v>65.400000000000006</c:v>
                </c:pt>
                <c:pt idx="1">
                  <c:v>68.400000000000006</c:v>
                </c:pt>
                <c:pt idx="2">
                  <c:v>74.7</c:v>
                </c:pt>
                <c:pt idx="3">
                  <c:v>74.900000000000006</c:v>
                </c:pt>
                <c:pt idx="4">
                  <c:v>80.7</c:v>
                </c:pt>
                <c:pt idx="5">
                  <c:v>83</c:v>
                </c:pt>
                <c:pt idx="6">
                  <c:v>85.3</c:v>
                </c:pt>
                <c:pt idx="7">
                  <c:v>90</c:v>
                </c:pt>
                <c:pt idx="8">
                  <c:v>79.002795999999989</c:v>
                </c:pt>
                <c:pt idx="9">
                  <c:v>86.558677165000006</c:v>
                </c:pt>
                <c:pt idx="10">
                  <c:v>79.961020375999993</c:v>
                </c:pt>
                <c:pt idx="11">
                  <c:v>95.292635018999988</c:v>
                </c:pt>
                <c:pt idx="12">
                  <c:v>105.14034808</c:v>
                </c:pt>
                <c:pt idx="13">
                  <c:v>109.10732153799999</c:v>
                </c:pt>
                <c:pt idx="14">
                  <c:v>110.80309789899999</c:v>
                </c:pt>
                <c:pt idx="15">
                  <c:v>102.201144</c:v>
                </c:pt>
                <c:pt idx="16">
                  <c:v>95.615803999999997</c:v>
                </c:pt>
                <c:pt idx="17">
                  <c:v>89.030405000000002</c:v>
                </c:pt>
                <c:pt idx="18">
                  <c:v>85.793083999999993</c:v>
                </c:pt>
                <c:pt idx="19">
                  <c:v>87.385558000000003</c:v>
                </c:pt>
                <c:pt idx="20">
                  <c:v>87.715892999999994</c:v>
                </c:pt>
                <c:pt idx="21">
                  <c:v>97.411951999999999</c:v>
                </c:pt>
                <c:pt idx="22">
                  <c:v>100.18000600000001</c:v>
                </c:pt>
                <c:pt idx="23">
                  <c:v>100.329887</c:v>
                </c:pt>
                <c:pt idx="24">
                  <c:v>101.59751</c:v>
                </c:pt>
                <c:pt idx="25">
                  <c:v>105.754336</c:v>
                </c:pt>
                <c:pt idx="26">
                  <c:v>99.960223999999997</c:v>
                </c:pt>
                <c:pt idx="27">
                  <c:v>94.877376999999996</c:v>
                </c:pt>
                <c:pt idx="28">
                  <c:v>97.484026999999998</c:v>
                </c:pt>
                <c:pt idx="29">
                  <c:v>85.382000000000005</c:v>
                </c:pt>
                <c:pt idx="30">
                  <c:v>99.974999999999994</c:v>
                </c:pt>
                <c:pt idx="31">
                  <c:v>117.47400000000002</c:v>
                </c:pt>
                <c:pt idx="32">
                  <c:v>133.39100000000002</c:v>
                </c:pt>
                <c:pt idx="33">
                  <c:v>144.20600000000002</c:v>
                </c:pt>
                <c:pt idx="34">
                  <c:v>166.929</c:v>
                </c:pt>
                <c:pt idx="35">
                  <c:v>187.25299999999999</c:v>
                </c:pt>
                <c:pt idx="36">
                  <c:v>208.13200000000001</c:v>
                </c:pt>
                <c:pt idx="37">
                  <c:v>225.767</c:v>
                </c:pt>
                <c:pt idx="38">
                  <c:v>244.21100000000001</c:v>
                </c:pt>
                <c:pt idx="39">
                  <c:v>277.61699999999996</c:v>
                </c:pt>
                <c:pt idx="40">
                  <c:v>305.29000000000002</c:v>
                </c:pt>
                <c:pt idx="41">
                  <c:v>329.584</c:v>
                </c:pt>
                <c:pt idx="42">
                  <c:v>352.51300000000003</c:v>
                </c:pt>
                <c:pt idx="43">
                  <c:v>389.20600000000002</c:v>
                </c:pt>
                <c:pt idx="44">
                  <c:v>420.47699999999998</c:v>
                </c:pt>
                <c:pt idx="45">
                  <c:v>452.60500000000002</c:v>
                </c:pt>
                <c:pt idx="46">
                  <c:v>492.52</c:v>
                </c:pt>
                <c:pt idx="47">
                  <c:v>540.36699999999996</c:v>
                </c:pt>
                <c:pt idx="48">
                  <c:v>591.322</c:v>
                </c:pt>
                <c:pt idx="49">
                  <c:v>649.65</c:v>
                </c:pt>
                <c:pt idx="50">
                  <c:v>706.59500000000003</c:v>
                </c:pt>
                <c:pt idx="51">
                  <c:v>773.178</c:v>
                </c:pt>
                <c:pt idx="52">
                  <c:v>839.34799999999996</c:v>
                </c:pt>
                <c:pt idx="53">
                  <c:v>914.05600000000004</c:v>
                </c:pt>
                <c:pt idx="54">
                  <c:v>979.10400000000004</c:v>
                </c:pt>
                <c:pt idx="55" formatCode="_(* #,##0_);_(* \(#,##0\);_(* &quot;-&quot;??_);_(@_)">
                  <c:v>1074.7080000000001</c:v>
                </c:pt>
                <c:pt idx="56" formatCode="_(* #,##0_);_(* \(#,##0\);_(* &quot;-&quot;??_);_(@_)">
                  <c:v>1205.6320000000001</c:v>
                </c:pt>
                <c:pt idx="57" formatCode="_(* #,##0_);_(* \(#,##0\);_(* &quot;-&quot;??_);_(@_)">
                  <c:v>1364.2550000000001</c:v>
                </c:pt>
                <c:pt idx="58" formatCode="_(* #,##0_);_(* \(#,##0\);_(* &quot;-&quot;??_);_(@_)">
                  <c:v>1511.787</c:v>
                </c:pt>
                <c:pt idx="59" formatCode="_(* #,##0_);_(* \(#,##0\);_(* &quot;-&quot;??_);_(@_)">
                  <c:v>1607.7429999999999</c:v>
                </c:pt>
                <c:pt idx="60" formatCode="_(* #,##0_);_(* \(#,##0\);_(* &quot;-&quot;??_);_(@_)">
                  <c:v>1767.6890000000001</c:v>
                </c:pt>
                <c:pt idx="61" formatCode="_(* #,##0_);_(* \(#,##0\);_(* &quot;-&quot;??_);_(@_)">
                  <c:v>2020.836</c:v>
                </c:pt>
                <c:pt idx="62" formatCode="_(* #,##0_);_(* \(#,##0\);_(* &quot;-&quot;??_);_(@_)">
                  <c:v>2315.8119999999999</c:v>
                </c:pt>
                <c:pt idx="63" formatCode="_(* #,##0_);_(* \(#,##0\);_(* &quot;-&quot;??_);_(@_)">
                  <c:v>2643.8820000000001</c:v>
                </c:pt>
                <c:pt idx="64" formatCode="_(* #,##0_);_(* \(#,##0\);_(* &quot;-&quot;??_);_(@_)">
                  <c:v>2897.9009999999998</c:v>
                </c:pt>
                <c:pt idx="65" formatCode="_(* #,##0_);_(* \(#,##0\);_(* &quot;-&quot;??_);_(@_)">
                  <c:v>3188</c:v>
                </c:pt>
                <c:pt idx="66" formatCode="_(* #,##0_);_(* \(#,##0\);_(* &quot;-&quot;??_);_(@_)">
                  <c:v>3408.58</c:v>
                </c:pt>
                <c:pt idx="67" formatCode="_(* #,##0_);_(* \(#,##0\);_(* &quot;-&quot;??_);_(@_)">
                  <c:v>3758.7249999999999</c:v>
                </c:pt>
                <c:pt idx="68" formatCode="_(* #,##0_);_(* \(#,##0\);_(* &quot;-&quot;??_);_(@_)">
                  <c:v>4303.3239999999996</c:v>
                </c:pt>
                <c:pt idx="69" formatCode="_(* #,##0_);_(* \(#,##0\);_(* &quot;-&quot;??_);_(@_)">
                  <c:v>4907.8060000000005</c:v>
                </c:pt>
                <c:pt idx="70" formatCode="_(* #,##0_);_(* \(#,##0\);_(* &quot;-&quot;??_);_(@_)">
                  <c:v>5467.3379999999997</c:v>
                </c:pt>
                <c:pt idx="71" formatCode="_(* #,##0_);_(* \(#,##0\);_(* &quot;-&quot;??_);_(@_)">
                  <c:v>5951.7569999999996</c:v>
                </c:pt>
                <c:pt idx="72" formatCode="_(* #,##0_);_(* \(#,##0\);_(* &quot;-&quot;??_);_(@_)">
                  <c:v>6536.3040000000001</c:v>
                </c:pt>
                <c:pt idx="73" formatCode="_(* #,##0_);_(* \(#,##0\);_(* &quot;-&quot;??_);_(@_)">
                  <c:v>7060.8719999999994</c:v>
                </c:pt>
                <c:pt idx="74" formatCode="_(* #,##0_);_(* \(#,##0\);_(* &quot;-&quot;??_);_(@_)">
                  <c:v>7452.2479999999996</c:v>
                </c:pt>
                <c:pt idx="75" formatCode="_(* #,##0_);_(* \(#,##0\);_(* &quot;-&quot;??_);_(@_)">
                  <c:v>7575.232</c:v>
                </c:pt>
                <c:pt idx="76" formatCode="_(* #,##0_);_(* \(#,##0\);_(* &quot;-&quot;??_);_(@_)">
                  <c:v>7767.7359999999999</c:v>
                </c:pt>
                <c:pt idx="77" formatCode="_(* #,##0_);_(* \(#,##0\);_(* &quot;-&quot;??_);_(@_)">
                  <c:v>8145.2139999999999</c:v>
                </c:pt>
                <c:pt idx="78" formatCode="_(* #,##0_);_(* \(#,##0\);_(* &quot;-&quot;??_);_(@_)">
                  <c:v>8693.5</c:v>
                </c:pt>
                <c:pt idx="79" formatCode="_(* #,##0_);_(* \(#,##0\);_(* &quot;-&quot;??_);_(@_)">
                  <c:v>9273.6749999999993</c:v>
                </c:pt>
                <c:pt idx="80" formatCode="_(* #,##0_);_(* \(#,##0\);_(* &quot;-&quot;??_);_(@_)">
                  <c:v>9871.5760000000009</c:v>
                </c:pt>
                <c:pt idx="81" formatCode="_(* #,##0_);_(* \(#,##0\);_(* &quot;-&quot;??_);_(@_)">
                  <c:v>10637.675999999999</c:v>
                </c:pt>
                <c:pt idx="82" formatCode="_(* #,##0_);_(* \(#,##0\);_(* &quot;-&quot;??_);_(@_)">
                  <c:v>11721.196</c:v>
                </c:pt>
                <c:pt idx="83" formatCode="_(* #,##0_);_(* \(#,##0\);_(* &quot;-&quot;??_);_(@_)">
                  <c:v>12894.810000000001</c:v>
                </c:pt>
                <c:pt idx="84" formatCode="_(* #,##0_);_(* \(#,##0\);_(* &quot;-&quot;??_);_(@_)">
                  <c:v>14119.787098086059</c:v>
                </c:pt>
                <c:pt idx="85" formatCode="_(* #,##0_);_(* \(#,##0\);_(* &quot;-&quot;??_);_(@_)">
                  <c:v>15080.507550444901</c:v>
                </c:pt>
                <c:pt idx="86" formatCode="_(* #,##0_);_(* \(#,##0\);_(* &quot;-&quot;??_);_(@_)">
                  <c:v>16046.538597800962</c:v>
                </c:pt>
                <c:pt idx="87" formatCode="_(* #,##0_);_(* \(#,##0\);_(* &quot;-&quot;??_);_(@_)">
                  <c:v>17258.265161123883</c:v>
                </c:pt>
                <c:pt idx="88" formatCode="_(* #,##0_);_(* \(#,##0\);_(* &quot;-&quot;??_);_(@_)">
                  <c:v>18888.189493425489</c:v>
                </c:pt>
                <c:pt idx="89" formatCode="_(* #,##0_);_(* \(#,##0\);_(* &quot;-&quot;??_);_(@_)">
                  <c:v>20736.020623597098</c:v>
                </c:pt>
                <c:pt idx="90" formatCode="_(* #,##0_);_(* \(#,##0\);_(* &quot;-&quot;??_);_(@_)">
                  <c:v>22882.970234170338</c:v>
                </c:pt>
                <c:pt idx="91" formatCode="_(* #,##0_);_(* \(#,##0\);_(* &quot;-&quot;??_);_(@_)">
                  <c:v>24971.2480276758</c:v>
                </c:pt>
                <c:pt idx="92" formatCode="_(* #,##0_);_(* \(#,##0\);_(* &quot;-&quot;??_);_(@_)">
                  <c:v>25493.01164316295</c:v>
                </c:pt>
                <c:pt idx="93" formatCode="_(* #,##0_);_(* \(#,##0\);_(* &quot;-&quot;??_);_(@_)">
                  <c:v>24853.798192201481</c:v>
                </c:pt>
                <c:pt idx="94" formatCode="_(* #,##0_);_(* \(#,##0\);_(* &quot;-&quot;??_);_(@_)">
                  <c:v>24529.75649241887</c:v>
                </c:pt>
                <c:pt idx="95" formatCode="_(* #,##0_);_(* \(#,##0\);_(* &quot;-&quot;??_);_(@_)">
                  <c:v>24732.679086463642</c:v>
                </c:pt>
                <c:pt idx="96" formatCode="_(* #,##0_);_(* \(#,##0\);_(* &quot;-&quot;??_);_(@_)">
                  <c:v>25253.353145358065</c:v>
                </c:pt>
                <c:pt idx="97" formatCode="_(* #,##0_);_(* \(#,##0\);_(* &quot;-&quot;??_);_(@_)">
                  <c:v>26104.891367673179</c:v>
                </c:pt>
                <c:pt idx="98" formatCode="_(* #,##0_);_(* \(#,##0\);_(* &quot;-&quot;??_);_(@_)">
                  <c:v>27095.293000000001</c:v>
                </c:pt>
                <c:pt idx="99" formatCode="_(* #,##0_);_(* \(#,##0\);_(* &quot;-&quot;??_);_(@_)">
                  <c:v>28285.018</c:v>
                </c:pt>
                <c:pt idx="100" formatCode="_(* #,##0_);_(* \(#,##0\);_(* &quot;-&quot;??_);_(@_)">
                  <c:v>29443.327000000001</c:v>
                </c:pt>
                <c:pt idx="101" formatCode="_(* #,##0_);_(* \(#,##0\);_(* &quot;-&quot;??_);_(@_)">
                  <c:v>31132.291000000001</c:v>
                </c:pt>
                <c:pt idx="102" formatCode="_(* #,##0_);_(* \(#,##0\);_(* &quot;-&quot;??_);_(@_)">
                  <c:v>32648.553</c:v>
                </c:pt>
                <c:pt idx="103" formatCode="_(* #,##0_);_(* \(#,##0\);_(* &quot;-&quot;??_);_(@_)">
                  <c:v>34095.657999999996</c:v>
                </c:pt>
                <c:pt idx="104" formatCode="_(* #,##0_);_(* \(#,##0\);_(* &quot;-&quot;??_);_(@_)">
                  <c:v>36483.090000000004</c:v>
                </c:pt>
                <c:pt idx="105" formatCode="_(* #,##0_);_(* \(#,##0\);_(* &quot;-&quot;??_);_(@_)">
                  <c:v>39341.051999999996</c:v>
                </c:pt>
                <c:pt idx="106" formatCode="_(* #,##0_);_(* \(#,##0\);_(* &quot;-&quot;??_);_(@_)">
                  <c:v>41662.209000000003</c:v>
                </c:pt>
                <c:pt idx="107" formatCode="_(* #,##0_);_(* \(#,##0\);_(* &quot;-&quot;??_);_(@_)">
                  <c:v>42583.521999999997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3-B64B-943F-1EF3FFC36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4414208"/>
        <c:axId val="1"/>
      </c:lineChart>
      <c:catAx>
        <c:axId val="17244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41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Public and Private Debt to GDP</a:t>
            </a:r>
          </a:p>
        </c:rich>
      </c:tx>
      <c:layout>
        <c:manualLayout>
          <c:xMode val="edge"/>
          <c:yMode val="edge"/>
          <c:x val="0.33486143457419937"/>
          <c:y val="2.5681544850121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'Debt Charts'!$G$3</c:f>
              <c:strCache>
                <c:ptCount val="1"/>
                <c:pt idx="0">
                  <c:v>Federal Debt to GDP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'Debt Charts'!$F$5:$F$112</c:f>
              <c:numCache>
                <c:formatCode>General</c:formatCode>
                <c:ptCount val="108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  <c:pt idx="85">
                  <c:v>2001</c:v>
                </c:pt>
                <c:pt idx="86">
                  <c:v>2002</c:v>
                </c:pt>
                <c:pt idx="87">
                  <c:v>2003</c:v>
                </c:pt>
                <c:pt idx="88">
                  <c:v>2004</c:v>
                </c:pt>
                <c:pt idx="89">
                  <c:v>2005</c:v>
                </c:pt>
                <c:pt idx="90">
                  <c:v>2006</c:v>
                </c:pt>
                <c:pt idx="91">
                  <c:v>2007</c:v>
                </c:pt>
                <c:pt idx="92">
                  <c:v>2008</c:v>
                </c:pt>
                <c:pt idx="93">
                  <c:v>2009</c:v>
                </c:pt>
                <c:pt idx="94">
                  <c:v>2010</c:v>
                </c:pt>
                <c:pt idx="95">
                  <c:v>2011</c:v>
                </c:pt>
                <c:pt idx="96">
                  <c:v>2012</c:v>
                </c:pt>
                <c:pt idx="97">
                  <c:v>2013</c:v>
                </c:pt>
                <c:pt idx="98">
                  <c:v>2014</c:v>
                </c:pt>
                <c:pt idx="99">
                  <c:v>2015</c:v>
                </c:pt>
                <c:pt idx="100">
                  <c:v>2016</c:v>
                </c:pt>
                <c:pt idx="101">
                  <c:v>2017</c:v>
                </c:pt>
                <c:pt idx="102">
                  <c:v>2018</c:v>
                </c:pt>
                <c:pt idx="103">
                  <c:v>2019</c:v>
                </c:pt>
                <c:pt idx="104">
                  <c:v>2020</c:v>
                </c:pt>
                <c:pt idx="105">
                  <c:v>2021</c:v>
                </c:pt>
                <c:pt idx="106">
                  <c:v>2022</c:v>
                </c:pt>
                <c:pt idx="107">
                  <c:v>2023</c:v>
                </c:pt>
              </c:numCache>
            </c:numRef>
          </c:cat>
          <c:val>
            <c:numRef>
              <c:f>'Debt Charts'!$G$5:$G$112</c:f>
              <c:numCache>
                <c:formatCode>0%</c:formatCode>
                <c:ptCount val="108"/>
                <c:pt idx="0">
                  <c:v>7.8269355888093695E-2</c:v>
                </c:pt>
                <c:pt idx="1">
                  <c:v>0.10341074020319305</c:v>
                </c:pt>
                <c:pt idx="2">
                  <c:v>0.20946915351506454</c:v>
                </c:pt>
                <c:pt idx="3">
                  <c:v>0.35584415584415585</c:v>
                </c:pt>
                <c:pt idx="4">
                  <c:v>0.29816513761467889</c:v>
                </c:pt>
                <c:pt idx="5">
                  <c:v>0.32742155525238748</c:v>
                </c:pt>
                <c:pt idx="6">
                  <c:v>0.31593406593406592</c:v>
                </c:pt>
                <c:pt idx="7">
                  <c:v>0.26260257913247359</c:v>
                </c:pt>
                <c:pt idx="8">
                  <c:v>0.24287343215507412</c:v>
                </c:pt>
                <c:pt idx="9">
                  <c:v>0.22478070175438597</c:v>
                </c:pt>
                <c:pt idx="10">
                  <c:v>0.20164609053497942</c:v>
                </c:pt>
                <c:pt idx="11">
                  <c:v>0.19250780437044746</c:v>
                </c:pt>
                <c:pt idx="12">
                  <c:v>0.18144329896907219</c:v>
                </c:pt>
                <c:pt idx="13">
                  <c:v>0.16156787762906311</c:v>
                </c:pt>
                <c:pt idx="14">
                  <c:v>0.175704989154013</c:v>
                </c:pt>
                <c:pt idx="15">
                  <c:v>0.21705426356589147</c:v>
                </c:pt>
                <c:pt idx="16">
                  <c:v>0.32773109243697479</c:v>
                </c:pt>
                <c:pt idx="17">
                  <c:v>0.39335664335664333</c:v>
                </c:pt>
                <c:pt idx="18">
                  <c:v>0.40568862275449108</c:v>
                </c:pt>
                <c:pt idx="19">
                  <c:v>0.38679245283018865</c:v>
                </c:pt>
                <c:pt idx="20">
                  <c:v>0.39858490566037735</c:v>
                </c:pt>
                <c:pt idx="21">
                  <c:v>0.39139784946236555</c:v>
                </c:pt>
                <c:pt idx="22">
                  <c:v>0.42562929061784899</c:v>
                </c:pt>
                <c:pt idx="23">
                  <c:v>0.43254817987152028</c:v>
                </c:pt>
                <c:pt idx="24">
                  <c:v>0.41788143828960156</c:v>
                </c:pt>
                <c:pt idx="25">
                  <c:v>0.37896365042536734</c:v>
                </c:pt>
                <c:pt idx="26">
                  <c:v>0.43614457831325304</c:v>
                </c:pt>
                <c:pt idx="27">
                  <c:v>0.67306745445593297</c:v>
                </c:pt>
                <c:pt idx="28">
                  <c:v>0.89572192513368987</c:v>
                </c:pt>
                <c:pt idx="29">
                  <c:v>1.1345709974119738</c:v>
                </c:pt>
                <c:pt idx="30">
                  <c:v>1.1842729633989451</c:v>
                </c:pt>
                <c:pt idx="31">
                  <c:v>1.0348012143776844</c:v>
                </c:pt>
                <c:pt idx="32">
                  <c:v>0.9190974372057924</c:v>
                </c:pt>
                <c:pt idx="33">
                  <c:v>0.92759765086359625</c:v>
                </c:pt>
                <c:pt idx="34">
                  <c:v>0.85843012792208129</c:v>
                </c:pt>
                <c:pt idx="35">
                  <c:v>0.73572204328316526</c:v>
                </c:pt>
                <c:pt idx="36">
                  <c:v>0.70543201411769663</c:v>
                </c:pt>
                <c:pt idx="37">
                  <c:v>0.68363582127073474</c:v>
                </c:pt>
                <c:pt idx="38">
                  <c:v>0.69464686071308579</c:v>
                </c:pt>
                <c:pt idx="39">
                  <c:v>0.64482778567008225</c:v>
                </c:pt>
                <c:pt idx="40">
                  <c:v>0.60692214875238093</c:v>
                </c:pt>
                <c:pt idx="41">
                  <c:v>0.57073243016124475</c:v>
                </c:pt>
                <c:pt idx="42">
                  <c:v>0.57427933862387781</c:v>
                </c:pt>
                <c:pt idx="43">
                  <c:v>0.54572725144377987</c:v>
                </c:pt>
                <c:pt idx="44">
                  <c:v>0.52789594551690633</c:v>
                </c:pt>
                <c:pt idx="45">
                  <c:v>0.51400024654935961</c:v>
                </c:pt>
                <c:pt idx="46">
                  <c:v>0.49379172498902141</c:v>
                </c:pt>
                <c:pt idx="47">
                  <c:v>0.47977981646495693</c:v>
                </c:pt>
                <c:pt idx="48">
                  <c:v>0.45538772718378384</c:v>
                </c:pt>
                <c:pt idx="49">
                  <c:v>0.42742004345588042</c:v>
                </c:pt>
                <c:pt idx="50">
                  <c:v>0.39329614924450451</c:v>
                </c:pt>
                <c:pt idx="51">
                  <c:v>0.37932667185411628</c:v>
                </c:pt>
                <c:pt idx="52">
                  <c:v>0.36948911068978418</c:v>
                </c:pt>
                <c:pt idx="53">
                  <c:v>0.34760245070893275</c:v>
                </c:pt>
                <c:pt idx="54">
                  <c:v>0.34558716756725055</c:v>
                </c:pt>
                <c:pt idx="55">
                  <c:v>0.34177160653750532</c:v>
                </c:pt>
                <c:pt idx="56">
                  <c:v>0.33403210143108442</c:v>
                </c:pt>
                <c:pt idx="57">
                  <c:v>0.32141265982327066</c:v>
                </c:pt>
                <c:pt idx="58">
                  <c:v>0.30744228302585425</c:v>
                </c:pt>
                <c:pt idx="59">
                  <c:v>0.31645142144934413</c:v>
                </c:pt>
                <c:pt idx="60">
                  <c:v>0.33118020711006724</c:v>
                </c:pt>
                <c:pt idx="61">
                  <c:v>0.33569026803727542</c:v>
                </c:pt>
                <c:pt idx="62">
                  <c:v>0.32809321313148493</c:v>
                </c:pt>
                <c:pt idx="63">
                  <c:v>0.31458874129334297</c:v>
                </c:pt>
                <c:pt idx="64">
                  <c:v>0.32782206978616174</c:v>
                </c:pt>
                <c:pt idx="65">
                  <c:v>0.32264296850639224</c:v>
                </c:pt>
                <c:pt idx="66">
                  <c:v>0.35944075602607811</c:v>
                </c:pt>
                <c:pt idx="67">
                  <c:v>0.38947248211337371</c:v>
                </c:pt>
                <c:pt idx="68">
                  <c:v>0.41297404398652665</c:v>
                </c:pt>
                <c:pt idx="69">
                  <c:v>0.44947983406314823</c:v>
                </c:pt>
                <c:pt idx="70">
                  <c:v>0.48451174775089523</c:v>
                </c:pt>
                <c:pt idx="71">
                  <c:v>0.5015723348162795</c:v>
                </c:pt>
                <c:pt idx="72">
                  <c:v>0.51701378809869381</c:v>
                </c:pt>
                <c:pt idx="73">
                  <c:v>0.52742785734543396</c:v>
                </c:pt>
                <c:pt idx="74">
                  <c:v>0.56972463986852473</c:v>
                </c:pt>
                <c:pt idx="75">
                  <c:v>0.62038664523148368</c:v>
                </c:pt>
                <c:pt idx="76">
                  <c:v>0.64351732282256946</c:v>
                </c:pt>
                <c:pt idx="77">
                  <c:v>0.66519406292829442</c:v>
                </c:pt>
                <c:pt idx="78">
                  <c:v>0.66238280821165885</c:v>
                </c:pt>
                <c:pt idx="79">
                  <c:v>0.65668939879838217</c:v>
                </c:pt>
                <c:pt idx="80">
                  <c:v>0.66361013736978347</c:v>
                </c:pt>
                <c:pt idx="81">
                  <c:v>0.64540337623577682</c:v>
                </c:pt>
                <c:pt idx="82">
                  <c:v>0.62270324844418945</c:v>
                </c:pt>
                <c:pt idx="83">
                  <c:v>0.60272956640917019</c:v>
                </c:pt>
                <c:pt idx="84">
                  <c:v>0.55502809482001758</c:v>
                </c:pt>
                <c:pt idx="85">
                  <c:v>0.56419612734953084</c:v>
                </c:pt>
                <c:pt idx="86">
                  <c:v>0.58861040707835044</c:v>
                </c:pt>
                <c:pt idx="87">
                  <c:v>0.6129613756382839</c:v>
                </c:pt>
                <c:pt idx="88">
                  <c:v>0.62374382018793173</c:v>
                </c:pt>
                <c:pt idx="89">
                  <c:v>0.62843203570771211</c:v>
                </c:pt>
                <c:pt idx="90">
                  <c:v>0.62999348562494561</c:v>
                </c:pt>
                <c:pt idx="91">
                  <c:v>0.63922821295822907</c:v>
                </c:pt>
                <c:pt idx="92">
                  <c:v>0.72601412331837045</c:v>
                </c:pt>
                <c:pt idx="93">
                  <c:v>0.85196586568679589</c:v>
                </c:pt>
                <c:pt idx="94">
                  <c:v>0.9335757193168982</c:v>
                </c:pt>
                <c:pt idx="95">
                  <c:v>0.97746834875029642</c:v>
                </c:pt>
                <c:pt idx="96">
                  <c:v>1.0125269472129939</c:v>
                </c:pt>
                <c:pt idx="97">
                  <c:v>1.0293685688389698</c:v>
                </c:pt>
                <c:pt idx="98">
                  <c:v>1.0316742294739354</c:v>
                </c:pt>
                <c:pt idx="99">
                  <c:v>1.0356238863077345</c:v>
                </c:pt>
                <c:pt idx="100">
                  <c:v>1.08</c:v>
                </c:pt>
                <c:pt idx="101">
                  <c:v>1.0461471744484274</c:v>
                </c:pt>
                <c:pt idx="102">
                  <c:v>1.0648965700868975</c:v>
                </c:pt>
                <c:pt idx="103">
                  <c:v>1.0790464839647977</c:v>
                </c:pt>
                <c:pt idx="104">
                  <c:v>1.3022560615298036</c:v>
                </c:pt>
                <c:pt idx="105">
                  <c:v>1.2561245655675171</c:v>
                </c:pt>
                <c:pt idx="106">
                  <c:v>1.2212308451256795</c:v>
                </c:pt>
                <c:pt idx="107">
                  <c:v>1.2435821593841609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A-6B40-A7B5-B70D0742BFDB}"/>
            </c:ext>
          </c:extLst>
        </c:ser>
        <c:ser>
          <c:idx val="1"/>
          <c:order val="1"/>
          <c:tx>
            <c:strRef>
              <c:f>'Debt Charts'!$H$3</c:f>
              <c:strCache>
                <c:ptCount val="1"/>
                <c:pt idx="0">
                  <c:v>Private Debt to GDP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'Debt Charts'!$F$5:$F$112</c:f>
              <c:numCache>
                <c:formatCode>General</c:formatCode>
                <c:ptCount val="108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  <c:pt idx="85">
                  <c:v>2001</c:v>
                </c:pt>
                <c:pt idx="86">
                  <c:v>2002</c:v>
                </c:pt>
                <c:pt idx="87">
                  <c:v>2003</c:v>
                </c:pt>
                <c:pt idx="88">
                  <c:v>2004</c:v>
                </c:pt>
                <c:pt idx="89">
                  <c:v>2005</c:v>
                </c:pt>
                <c:pt idx="90">
                  <c:v>2006</c:v>
                </c:pt>
                <c:pt idx="91">
                  <c:v>2007</c:v>
                </c:pt>
                <c:pt idx="92">
                  <c:v>2008</c:v>
                </c:pt>
                <c:pt idx="93">
                  <c:v>2009</c:v>
                </c:pt>
                <c:pt idx="94">
                  <c:v>2010</c:v>
                </c:pt>
                <c:pt idx="95">
                  <c:v>2011</c:v>
                </c:pt>
                <c:pt idx="96">
                  <c:v>2012</c:v>
                </c:pt>
                <c:pt idx="97">
                  <c:v>2013</c:v>
                </c:pt>
                <c:pt idx="98">
                  <c:v>2014</c:v>
                </c:pt>
                <c:pt idx="99">
                  <c:v>2015</c:v>
                </c:pt>
                <c:pt idx="100">
                  <c:v>2016</c:v>
                </c:pt>
                <c:pt idx="101">
                  <c:v>2017</c:v>
                </c:pt>
                <c:pt idx="102">
                  <c:v>2018</c:v>
                </c:pt>
                <c:pt idx="103">
                  <c:v>2019</c:v>
                </c:pt>
                <c:pt idx="104">
                  <c:v>2020</c:v>
                </c:pt>
                <c:pt idx="105">
                  <c:v>2021</c:v>
                </c:pt>
                <c:pt idx="106">
                  <c:v>2022</c:v>
                </c:pt>
                <c:pt idx="107">
                  <c:v>2023</c:v>
                </c:pt>
              </c:numCache>
            </c:numRef>
          </c:cat>
          <c:val>
            <c:numRef>
              <c:f>'Debt Charts'!$H$5:$H$112</c:f>
              <c:numCache>
                <c:formatCode>0%</c:formatCode>
                <c:ptCount val="108"/>
                <c:pt idx="0">
                  <c:v>1.4183474300585557</c:v>
                </c:pt>
                <c:pt idx="1">
                  <c:v>1.2409288824383167</c:v>
                </c:pt>
                <c:pt idx="2">
                  <c:v>1.0717360114777619</c:v>
                </c:pt>
                <c:pt idx="3">
                  <c:v>0.97272727272727277</c:v>
                </c:pt>
                <c:pt idx="4">
                  <c:v>0.92545871559633031</c:v>
                </c:pt>
                <c:pt idx="5">
                  <c:v>1.1323328785811733</c:v>
                </c:pt>
                <c:pt idx="6">
                  <c:v>1.1717032967032968</c:v>
                </c:pt>
                <c:pt idx="7">
                  <c:v>1.0550996483001174</c:v>
                </c:pt>
                <c:pt idx="8">
                  <c:v>0.9008300570125426</c:v>
                </c:pt>
                <c:pt idx="9">
                  <c:v>0.94910830224780707</c:v>
                </c:pt>
                <c:pt idx="10">
                  <c:v>0.8226442425514402</c:v>
                </c:pt>
                <c:pt idx="11">
                  <c:v>0.99159869946930279</c:v>
                </c:pt>
                <c:pt idx="12">
                  <c:v>1.0839211142268041</c:v>
                </c:pt>
                <c:pt idx="13">
                  <c:v>1.0430910280879542</c:v>
                </c:pt>
                <c:pt idx="14">
                  <c:v>1.2017689576898047</c:v>
                </c:pt>
                <c:pt idx="15">
                  <c:v>1.3204282170542634</c:v>
                </c:pt>
                <c:pt idx="16">
                  <c:v>1.6069883025210083</c:v>
                </c:pt>
                <c:pt idx="17">
                  <c:v>1.5564756118881118</c:v>
                </c:pt>
                <c:pt idx="18">
                  <c:v>1.2843276047904191</c:v>
                </c:pt>
                <c:pt idx="19">
                  <c:v>1.1777029380053909</c:v>
                </c:pt>
                <c:pt idx="20">
                  <c:v>1.0343855306603773</c:v>
                </c:pt>
                <c:pt idx="21">
                  <c:v>1.0474403440860216</c:v>
                </c:pt>
                <c:pt idx="22">
                  <c:v>1.1462243249427917</c:v>
                </c:pt>
                <c:pt idx="23">
                  <c:v>1.0741957922912204</c:v>
                </c:pt>
                <c:pt idx="24">
                  <c:v>0.98734217687074821</c:v>
                </c:pt>
                <c:pt idx="25">
                  <c:v>0.81789896365042525</c:v>
                </c:pt>
                <c:pt idx="26">
                  <c:v>0.60217002409638554</c:v>
                </c:pt>
                <c:pt idx="27">
                  <c:v>0.46714612013786311</c:v>
                </c:pt>
                <c:pt idx="28">
                  <c:v>0.43442079768270941</c:v>
                </c:pt>
                <c:pt idx="29">
                  <c:v>0.37448245614035092</c:v>
                </c:pt>
                <c:pt idx="30">
                  <c:v>0.4394505494505494</c:v>
                </c:pt>
                <c:pt idx="31">
                  <c:v>0.47064903846153855</c:v>
                </c:pt>
                <c:pt idx="32">
                  <c:v>0.48594171220400734</c:v>
                </c:pt>
                <c:pt idx="33">
                  <c:v>0.52919633027522939</c:v>
                </c:pt>
                <c:pt idx="34">
                  <c:v>0.55680120080053364</c:v>
                </c:pt>
                <c:pt idx="35">
                  <c:v>0.53978956471605655</c:v>
                </c:pt>
                <c:pt idx="36">
                  <c:v>0.56665396133950452</c:v>
                </c:pt>
                <c:pt idx="37">
                  <c:v>0.58007965056526212</c:v>
                </c:pt>
                <c:pt idx="38">
                  <c:v>0.62538028169014093</c:v>
                </c:pt>
                <c:pt idx="39">
                  <c:v>0.65244888366627485</c:v>
                </c:pt>
                <c:pt idx="40">
                  <c:v>0.67932799287939483</c:v>
                </c:pt>
                <c:pt idx="41">
                  <c:v>0.69532489451476798</c:v>
                </c:pt>
                <c:pt idx="42">
                  <c:v>0.73257065669160437</c:v>
                </c:pt>
                <c:pt idx="43">
                  <c:v>0.74603411922560858</c:v>
                </c:pt>
                <c:pt idx="44">
                  <c:v>0.77521570796460171</c:v>
                </c:pt>
                <c:pt idx="45">
                  <c:v>0.80506047669868375</c:v>
                </c:pt>
                <c:pt idx="46">
                  <c:v>0.81556549097532705</c:v>
                </c:pt>
                <c:pt idx="47">
                  <c:v>0.84763450980392152</c:v>
                </c:pt>
                <c:pt idx="48">
                  <c:v>0.86387436084733382</c:v>
                </c:pt>
                <c:pt idx="49">
                  <c:v>0.87518523508015633</c:v>
                </c:pt>
                <c:pt idx="50">
                  <c:v>0.86869313990656505</c:v>
                </c:pt>
                <c:pt idx="51">
                  <c:v>0.8990441860465116</c:v>
                </c:pt>
                <c:pt idx="52">
                  <c:v>0.89225895609652373</c:v>
                </c:pt>
                <c:pt idx="53">
                  <c:v>0.89824685534591198</c:v>
                </c:pt>
                <c:pt idx="54">
                  <c:v>0.91223702599459622</c:v>
                </c:pt>
                <c:pt idx="55">
                  <c:v>0.92257532835436518</c:v>
                </c:pt>
                <c:pt idx="56">
                  <c:v>0.94256273942615909</c:v>
                </c:pt>
                <c:pt idx="57">
                  <c:v>0.95710326925775224</c:v>
                </c:pt>
                <c:pt idx="58">
                  <c:v>0.97837626197256022</c:v>
                </c:pt>
                <c:pt idx="59">
                  <c:v>0.95420677785031749</c:v>
                </c:pt>
                <c:pt idx="60">
                  <c:v>0.94357264866018997</c:v>
                </c:pt>
                <c:pt idx="61">
                  <c:v>0.97071572677490625</c:v>
                </c:pt>
                <c:pt idx="62">
                  <c:v>0.98478142541248515</c:v>
                </c:pt>
                <c:pt idx="63">
                  <c:v>1.006311422372778</c:v>
                </c:pt>
                <c:pt idx="64">
                  <c:v>1.0142095684737338</c:v>
                </c:pt>
                <c:pt idx="65">
                  <c:v>0.99407545993140001</c:v>
                </c:pt>
                <c:pt idx="66">
                  <c:v>1.0193731682516896</c:v>
                </c:pt>
                <c:pt idx="67">
                  <c:v>1.0343216840946614</c:v>
                </c:pt>
                <c:pt idx="68">
                  <c:v>1.0658123637804635</c:v>
                </c:pt>
                <c:pt idx="69">
                  <c:v>1.1310914957363449</c:v>
                </c:pt>
                <c:pt idx="70">
                  <c:v>1.1938461874399509</c:v>
                </c:pt>
                <c:pt idx="71">
                  <c:v>1.2258520761245675</c:v>
                </c:pt>
                <c:pt idx="72">
                  <c:v>1.2482438316400581</c:v>
                </c:pt>
                <c:pt idx="73">
                  <c:v>1.2515726035167327</c:v>
                </c:pt>
                <c:pt idx="74">
                  <c:v>1.249727155338666</c:v>
                </c:pt>
                <c:pt idx="75">
                  <c:v>1.2301248761793409</c:v>
                </c:pt>
                <c:pt idx="76">
                  <c:v>1.1913157370059659</c:v>
                </c:pt>
                <c:pt idx="77">
                  <c:v>1.1875913451724842</c:v>
                </c:pt>
                <c:pt idx="78">
                  <c:v>1.1929822153913712</c:v>
                </c:pt>
                <c:pt idx="79">
                  <c:v>1.2138794717070041</c:v>
                </c:pt>
                <c:pt idx="80">
                  <c:v>1.2227739034571603</c:v>
                </c:pt>
                <c:pt idx="81">
                  <c:v>1.2401692781197537</c:v>
                </c:pt>
                <c:pt idx="82">
                  <c:v>1.2933305380235689</c:v>
                </c:pt>
                <c:pt idx="83">
                  <c:v>1.3388580862197856</c:v>
                </c:pt>
                <c:pt idx="84">
                  <c:v>1.3774058236353584</c:v>
                </c:pt>
                <c:pt idx="85">
                  <c:v>1.4251228560508891</c:v>
                </c:pt>
                <c:pt idx="86">
                  <c:v>1.4682397084664758</c:v>
                </c:pt>
                <c:pt idx="87">
                  <c:v>1.5064168953104249</c:v>
                </c:pt>
                <c:pt idx="88">
                  <c:v>1.5460326010399672</c:v>
                </c:pt>
                <c:pt idx="89">
                  <c:v>1.5902831940300859</c:v>
                </c:pt>
                <c:pt idx="90">
                  <c:v>1.656313894016209</c:v>
                </c:pt>
                <c:pt idx="91">
                  <c:v>1.7252247466302661</c:v>
                </c:pt>
                <c:pt idx="92">
                  <c:v>1.7260111201269441</c:v>
                </c:pt>
                <c:pt idx="93">
                  <c:v>1.7166477778300662</c:v>
                </c:pt>
                <c:pt idx="94">
                  <c:v>1.6299924574668663</c:v>
                </c:pt>
                <c:pt idx="95">
                  <c:v>1.5854586361573391</c:v>
                </c:pt>
                <c:pt idx="96">
                  <c:v>1.5536700593920305</c:v>
                </c:pt>
                <c:pt idx="97">
                  <c:v>1.5464341743928378</c:v>
                </c:pt>
                <c:pt idx="98">
                  <c:v>1.5387970877039547</c:v>
                </c:pt>
                <c:pt idx="99">
                  <c:v>1.5460518174364581</c:v>
                </c:pt>
                <c:pt idx="100">
                  <c:v>1.5657263266489052</c:v>
                </c:pt>
                <c:pt idx="101">
                  <c:v>1.5874022159789112</c:v>
                </c:pt>
                <c:pt idx="102">
                  <c:v>1.5805462203180596</c:v>
                </c:pt>
                <c:pt idx="103">
                  <c:v>1.5842676591671543</c:v>
                </c:pt>
                <c:pt idx="104">
                  <c:v>1.7109735965858464</c:v>
                </c:pt>
                <c:pt idx="105">
                  <c:v>1.6674176485547172</c:v>
                </c:pt>
                <c:pt idx="106">
                  <c:v>1.6183206637637364</c:v>
                </c:pt>
                <c:pt idx="107">
                  <c:v>1.5565404381931296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9A-6B40-A7B5-B70D0742B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0514544"/>
        <c:axId val="1"/>
      </c:barChart>
      <c:catAx>
        <c:axId val="172051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51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US Private debt to GDP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7052824827102197E-2"/>
          <c:y val="9.7000482615875294E-2"/>
          <c:w val="0.680240907110783"/>
          <c:h val="0.8040800726533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'Analyst Estimates'!$C$13</c:f>
              <c:strCache>
                <c:ptCount val="1"/>
                <c:pt idx="0">
                  <c:v> Goldsmith estimate </c:v>
                </c:pt>
              </c:strCache>
            </c:strRef>
          </c:tx>
          <c:spPr>
            <a:ln w="47625">
              <a:noFill/>
            </a:ln>
          </c:spPr>
          <c:xVal>
            <c:numRef>
              <c:f>'Analyst Estimates'!$B$15:$B$125</c:f>
              <c:numCache>
                <c:formatCode>General</c:formatCode>
                <c:ptCount val="111"/>
                <c:pt idx="0">
                  <c:v>1915</c:v>
                </c:pt>
                <c:pt idx="1">
                  <c:v>1914</c:v>
                </c:pt>
                <c:pt idx="2">
                  <c:v>1913</c:v>
                </c:pt>
                <c:pt idx="3">
                  <c:v>1912</c:v>
                </c:pt>
                <c:pt idx="4">
                  <c:v>1911</c:v>
                </c:pt>
                <c:pt idx="5">
                  <c:v>1910</c:v>
                </c:pt>
                <c:pt idx="6">
                  <c:v>1909</c:v>
                </c:pt>
                <c:pt idx="7">
                  <c:v>1908</c:v>
                </c:pt>
                <c:pt idx="8">
                  <c:v>1907</c:v>
                </c:pt>
                <c:pt idx="9">
                  <c:v>1906</c:v>
                </c:pt>
                <c:pt idx="10">
                  <c:v>1905</c:v>
                </c:pt>
                <c:pt idx="11">
                  <c:v>1904</c:v>
                </c:pt>
                <c:pt idx="12">
                  <c:v>1903</c:v>
                </c:pt>
                <c:pt idx="13">
                  <c:v>1902</c:v>
                </c:pt>
                <c:pt idx="14">
                  <c:v>1901</c:v>
                </c:pt>
                <c:pt idx="15">
                  <c:v>1900</c:v>
                </c:pt>
                <c:pt idx="16">
                  <c:v>1899</c:v>
                </c:pt>
                <c:pt idx="17">
                  <c:v>1898</c:v>
                </c:pt>
                <c:pt idx="18">
                  <c:v>1897</c:v>
                </c:pt>
                <c:pt idx="19">
                  <c:v>1896</c:v>
                </c:pt>
                <c:pt idx="20">
                  <c:v>1895</c:v>
                </c:pt>
                <c:pt idx="21">
                  <c:v>1894</c:v>
                </c:pt>
                <c:pt idx="22">
                  <c:v>1893</c:v>
                </c:pt>
                <c:pt idx="23">
                  <c:v>1892</c:v>
                </c:pt>
                <c:pt idx="24">
                  <c:v>1891</c:v>
                </c:pt>
                <c:pt idx="25">
                  <c:v>1890</c:v>
                </c:pt>
                <c:pt idx="26">
                  <c:v>1889</c:v>
                </c:pt>
                <c:pt idx="27">
                  <c:v>1888</c:v>
                </c:pt>
                <c:pt idx="28">
                  <c:v>1887</c:v>
                </c:pt>
                <c:pt idx="29">
                  <c:v>1886</c:v>
                </c:pt>
                <c:pt idx="30">
                  <c:v>1885</c:v>
                </c:pt>
                <c:pt idx="31">
                  <c:v>1884</c:v>
                </c:pt>
                <c:pt idx="32">
                  <c:v>1883</c:v>
                </c:pt>
                <c:pt idx="33">
                  <c:v>1882</c:v>
                </c:pt>
                <c:pt idx="34">
                  <c:v>1881</c:v>
                </c:pt>
                <c:pt idx="35">
                  <c:v>1880</c:v>
                </c:pt>
                <c:pt idx="36">
                  <c:v>1879</c:v>
                </c:pt>
                <c:pt idx="37">
                  <c:v>1878</c:v>
                </c:pt>
                <c:pt idx="38">
                  <c:v>1877</c:v>
                </c:pt>
                <c:pt idx="39">
                  <c:v>1876</c:v>
                </c:pt>
                <c:pt idx="40">
                  <c:v>1875</c:v>
                </c:pt>
                <c:pt idx="41">
                  <c:v>1874</c:v>
                </c:pt>
                <c:pt idx="42">
                  <c:v>1873</c:v>
                </c:pt>
                <c:pt idx="43">
                  <c:v>1872</c:v>
                </c:pt>
                <c:pt idx="44">
                  <c:v>1871</c:v>
                </c:pt>
                <c:pt idx="45">
                  <c:v>1870</c:v>
                </c:pt>
                <c:pt idx="46">
                  <c:v>1869</c:v>
                </c:pt>
                <c:pt idx="47">
                  <c:v>1868</c:v>
                </c:pt>
                <c:pt idx="48">
                  <c:v>1867</c:v>
                </c:pt>
                <c:pt idx="49">
                  <c:v>1866</c:v>
                </c:pt>
                <c:pt idx="50">
                  <c:v>1865</c:v>
                </c:pt>
                <c:pt idx="51">
                  <c:v>1864</c:v>
                </c:pt>
                <c:pt idx="52">
                  <c:v>1863</c:v>
                </c:pt>
                <c:pt idx="53">
                  <c:v>1862</c:v>
                </c:pt>
                <c:pt idx="54">
                  <c:v>1861</c:v>
                </c:pt>
                <c:pt idx="55">
                  <c:v>1860</c:v>
                </c:pt>
                <c:pt idx="56">
                  <c:v>1859</c:v>
                </c:pt>
                <c:pt idx="57">
                  <c:v>1858</c:v>
                </c:pt>
                <c:pt idx="58">
                  <c:v>1857</c:v>
                </c:pt>
                <c:pt idx="59">
                  <c:v>1856</c:v>
                </c:pt>
                <c:pt idx="60">
                  <c:v>1855</c:v>
                </c:pt>
                <c:pt idx="61">
                  <c:v>1854</c:v>
                </c:pt>
                <c:pt idx="62">
                  <c:v>1853</c:v>
                </c:pt>
                <c:pt idx="63">
                  <c:v>1852</c:v>
                </c:pt>
                <c:pt idx="64">
                  <c:v>1851</c:v>
                </c:pt>
                <c:pt idx="65">
                  <c:v>1850</c:v>
                </c:pt>
                <c:pt idx="66">
                  <c:v>1849</c:v>
                </c:pt>
                <c:pt idx="67">
                  <c:v>1848</c:v>
                </c:pt>
                <c:pt idx="68">
                  <c:v>1847</c:v>
                </c:pt>
                <c:pt idx="69">
                  <c:v>1846</c:v>
                </c:pt>
                <c:pt idx="70">
                  <c:v>1845</c:v>
                </c:pt>
                <c:pt idx="71">
                  <c:v>1844</c:v>
                </c:pt>
                <c:pt idx="72">
                  <c:v>1843</c:v>
                </c:pt>
                <c:pt idx="73">
                  <c:v>1842</c:v>
                </c:pt>
                <c:pt idx="74">
                  <c:v>1841</c:v>
                </c:pt>
                <c:pt idx="75">
                  <c:v>1840</c:v>
                </c:pt>
                <c:pt idx="76">
                  <c:v>1839</c:v>
                </c:pt>
                <c:pt idx="77">
                  <c:v>1838</c:v>
                </c:pt>
                <c:pt idx="78">
                  <c:v>1837</c:v>
                </c:pt>
                <c:pt idx="79">
                  <c:v>1836</c:v>
                </c:pt>
                <c:pt idx="80">
                  <c:v>1835</c:v>
                </c:pt>
                <c:pt idx="81">
                  <c:v>1834</c:v>
                </c:pt>
                <c:pt idx="82">
                  <c:v>1833</c:v>
                </c:pt>
                <c:pt idx="83">
                  <c:v>1832</c:v>
                </c:pt>
                <c:pt idx="84">
                  <c:v>1831</c:v>
                </c:pt>
                <c:pt idx="85">
                  <c:v>1830</c:v>
                </c:pt>
                <c:pt idx="86">
                  <c:v>1829</c:v>
                </c:pt>
                <c:pt idx="87">
                  <c:v>1828</c:v>
                </c:pt>
                <c:pt idx="88">
                  <c:v>1827</c:v>
                </c:pt>
                <c:pt idx="89">
                  <c:v>1826</c:v>
                </c:pt>
                <c:pt idx="90">
                  <c:v>1825</c:v>
                </c:pt>
                <c:pt idx="91">
                  <c:v>1824</c:v>
                </c:pt>
                <c:pt idx="92">
                  <c:v>1823</c:v>
                </c:pt>
                <c:pt idx="93">
                  <c:v>1822</c:v>
                </c:pt>
                <c:pt idx="94">
                  <c:v>1821</c:v>
                </c:pt>
                <c:pt idx="95">
                  <c:v>1820</c:v>
                </c:pt>
                <c:pt idx="96">
                  <c:v>1819</c:v>
                </c:pt>
                <c:pt idx="97">
                  <c:v>1818</c:v>
                </c:pt>
                <c:pt idx="98">
                  <c:v>1817</c:v>
                </c:pt>
                <c:pt idx="99">
                  <c:v>1816</c:v>
                </c:pt>
                <c:pt idx="100">
                  <c:v>1815</c:v>
                </c:pt>
                <c:pt idx="101">
                  <c:v>1814</c:v>
                </c:pt>
                <c:pt idx="102">
                  <c:v>1813</c:v>
                </c:pt>
                <c:pt idx="103">
                  <c:v>1812</c:v>
                </c:pt>
                <c:pt idx="104">
                  <c:v>1811</c:v>
                </c:pt>
                <c:pt idx="105">
                  <c:v>1810</c:v>
                </c:pt>
                <c:pt idx="106">
                  <c:v>1809</c:v>
                </c:pt>
                <c:pt idx="107">
                  <c:v>1808</c:v>
                </c:pt>
                <c:pt idx="108">
                  <c:v>1807</c:v>
                </c:pt>
                <c:pt idx="109">
                  <c:v>1806</c:v>
                </c:pt>
                <c:pt idx="110">
                  <c:v>1805</c:v>
                </c:pt>
              </c:numCache>
            </c:numRef>
          </c:xVal>
          <c:yVal>
            <c:numRef>
              <c:f>'Analyst Estimates'!$C$15:$C$125</c:f>
              <c:numCache>
                <c:formatCode>General</c:formatCode>
                <c:ptCount val="111"/>
                <c:pt idx="3" formatCode="0.0%">
                  <c:v>1.0380759493670888</c:v>
                </c:pt>
                <c:pt idx="15" formatCode="0.0%">
                  <c:v>0.92807614213197964</c:v>
                </c:pt>
                <c:pt idx="35" formatCode="0.0%">
                  <c:v>0.56102752293577995</c:v>
                </c:pt>
                <c:pt idx="65" formatCode="0.00%">
                  <c:v>0.35307692307692312</c:v>
                </c:pt>
                <c:pt idx="110" formatCode="0.00%">
                  <c:v>0.16300000000000001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EC-3041-8221-D201329DA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03680"/>
        <c:axId val="1"/>
      </c:scatterChart>
      <c:scatterChart>
        <c:scatterStyle val="smoothMarker"/>
        <c:varyColors val="0"/>
        <c:ser>
          <c:idx val="1"/>
          <c:order val="1"/>
          <c:tx>
            <c:strRef>
              <c:f>'Analyst Estimates'!$D$13</c:f>
              <c:strCache>
                <c:ptCount val="1"/>
                <c:pt idx="0">
                  <c:v> Bank Loan+railroad/GDP 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'Analyst Estimates'!$B$15:$B$125</c:f>
              <c:numCache>
                <c:formatCode>General</c:formatCode>
                <c:ptCount val="111"/>
                <c:pt idx="0">
                  <c:v>1915</c:v>
                </c:pt>
                <c:pt idx="1">
                  <c:v>1914</c:v>
                </c:pt>
                <c:pt idx="2">
                  <c:v>1913</c:v>
                </c:pt>
                <c:pt idx="3">
                  <c:v>1912</c:v>
                </c:pt>
                <c:pt idx="4">
                  <c:v>1911</c:v>
                </c:pt>
                <c:pt idx="5">
                  <c:v>1910</c:v>
                </c:pt>
                <c:pt idx="6">
                  <c:v>1909</c:v>
                </c:pt>
                <c:pt idx="7">
                  <c:v>1908</c:v>
                </c:pt>
                <c:pt idx="8">
                  <c:v>1907</c:v>
                </c:pt>
                <c:pt idx="9">
                  <c:v>1906</c:v>
                </c:pt>
                <c:pt idx="10">
                  <c:v>1905</c:v>
                </c:pt>
                <c:pt idx="11">
                  <c:v>1904</c:v>
                </c:pt>
                <c:pt idx="12">
                  <c:v>1903</c:v>
                </c:pt>
                <c:pt idx="13">
                  <c:v>1902</c:v>
                </c:pt>
                <c:pt idx="14">
                  <c:v>1901</c:v>
                </c:pt>
                <c:pt idx="15">
                  <c:v>1900</c:v>
                </c:pt>
                <c:pt idx="16">
                  <c:v>1899</c:v>
                </c:pt>
                <c:pt idx="17">
                  <c:v>1898</c:v>
                </c:pt>
                <c:pt idx="18">
                  <c:v>1897</c:v>
                </c:pt>
                <c:pt idx="19">
                  <c:v>1896</c:v>
                </c:pt>
                <c:pt idx="20">
                  <c:v>1895</c:v>
                </c:pt>
                <c:pt idx="21">
                  <c:v>1894</c:v>
                </c:pt>
                <c:pt idx="22">
                  <c:v>1893</c:v>
                </c:pt>
                <c:pt idx="23">
                  <c:v>1892</c:v>
                </c:pt>
                <c:pt idx="24">
                  <c:v>1891</c:v>
                </c:pt>
                <c:pt idx="25">
                  <c:v>1890</c:v>
                </c:pt>
                <c:pt idx="26">
                  <c:v>1889</c:v>
                </c:pt>
                <c:pt idx="27">
                  <c:v>1888</c:v>
                </c:pt>
                <c:pt idx="28">
                  <c:v>1887</c:v>
                </c:pt>
                <c:pt idx="29">
                  <c:v>1886</c:v>
                </c:pt>
                <c:pt idx="30">
                  <c:v>1885</c:v>
                </c:pt>
                <c:pt idx="31">
                  <c:v>1884</c:v>
                </c:pt>
                <c:pt idx="32">
                  <c:v>1883</c:v>
                </c:pt>
                <c:pt idx="33">
                  <c:v>1882</c:v>
                </c:pt>
                <c:pt idx="34">
                  <c:v>1881</c:v>
                </c:pt>
                <c:pt idx="35">
                  <c:v>1880</c:v>
                </c:pt>
                <c:pt idx="36">
                  <c:v>1879</c:v>
                </c:pt>
                <c:pt idx="37">
                  <c:v>1878</c:v>
                </c:pt>
                <c:pt idx="38">
                  <c:v>1877</c:v>
                </c:pt>
                <c:pt idx="39">
                  <c:v>1876</c:v>
                </c:pt>
                <c:pt idx="40">
                  <c:v>1875</c:v>
                </c:pt>
                <c:pt idx="41">
                  <c:v>1874</c:v>
                </c:pt>
                <c:pt idx="42">
                  <c:v>1873</c:v>
                </c:pt>
                <c:pt idx="43">
                  <c:v>1872</c:v>
                </c:pt>
                <c:pt idx="44">
                  <c:v>1871</c:v>
                </c:pt>
                <c:pt idx="45">
                  <c:v>1870</c:v>
                </c:pt>
                <c:pt idx="46">
                  <c:v>1869</c:v>
                </c:pt>
                <c:pt idx="47">
                  <c:v>1868</c:v>
                </c:pt>
                <c:pt idx="48">
                  <c:v>1867</c:v>
                </c:pt>
                <c:pt idx="49">
                  <c:v>1866</c:v>
                </c:pt>
                <c:pt idx="50">
                  <c:v>1865</c:v>
                </c:pt>
                <c:pt idx="51">
                  <c:v>1864</c:v>
                </c:pt>
                <c:pt idx="52">
                  <c:v>1863</c:v>
                </c:pt>
                <c:pt idx="53">
                  <c:v>1862</c:v>
                </c:pt>
                <c:pt idx="54">
                  <c:v>1861</c:v>
                </c:pt>
                <c:pt idx="55">
                  <c:v>1860</c:v>
                </c:pt>
                <c:pt idx="56">
                  <c:v>1859</c:v>
                </c:pt>
                <c:pt idx="57">
                  <c:v>1858</c:v>
                </c:pt>
                <c:pt idx="58">
                  <c:v>1857</c:v>
                </c:pt>
                <c:pt idx="59">
                  <c:v>1856</c:v>
                </c:pt>
                <c:pt idx="60">
                  <c:v>1855</c:v>
                </c:pt>
                <c:pt idx="61">
                  <c:v>1854</c:v>
                </c:pt>
                <c:pt idx="62">
                  <c:v>1853</c:v>
                </c:pt>
                <c:pt idx="63">
                  <c:v>1852</c:v>
                </c:pt>
                <c:pt idx="64">
                  <c:v>1851</c:v>
                </c:pt>
                <c:pt idx="65">
                  <c:v>1850</c:v>
                </c:pt>
                <c:pt idx="66">
                  <c:v>1849</c:v>
                </c:pt>
                <c:pt idx="67">
                  <c:v>1848</c:v>
                </c:pt>
                <c:pt idx="68">
                  <c:v>1847</c:v>
                </c:pt>
                <c:pt idx="69">
                  <c:v>1846</c:v>
                </c:pt>
                <c:pt idx="70">
                  <c:v>1845</c:v>
                </c:pt>
                <c:pt idx="71">
                  <c:v>1844</c:v>
                </c:pt>
                <c:pt idx="72">
                  <c:v>1843</c:v>
                </c:pt>
                <c:pt idx="73">
                  <c:v>1842</c:v>
                </c:pt>
                <c:pt idx="74">
                  <c:v>1841</c:v>
                </c:pt>
                <c:pt idx="75">
                  <c:v>1840</c:v>
                </c:pt>
                <c:pt idx="76">
                  <c:v>1839</c:v>
                </c:pt>
                <c:pt idx="77">
                  <c:v>1838</c:v>
                </c:pt>
                <c:pt idx="78">
                  <c:v>1837</c:v>
                </c:pt>
                <c:pt idx="79">
                  <c:v>1836</c:v>
                </c:pt>
                <c:pt idx="80">
                  <c:v>1835</c:v>
                </c:pt>
                <c:pt idx="81">
                  <c:v>1834</c:v>
                </c:pt>
                <c:pt idx="82">
                  <c:v>1833</c:v>
                </c:pt>
                <c:pt idx="83">
                  <c:v>1832</c:v>
                </c:pt>
                <c:pt idx="84">
                  <c:v>1831</c:v>
                </c:pt>
                <c:pt idx="85">
                  <c:v>1830</c:v>
                </c:pt>
                <c:pt idx="86">
                  <c:v>1829</c:v>
                </c:pt>
                <c:pt idx="87">
                  <c:v>1828</c:v>
                </c:pt>
                <c:pt idx="88">
                  <c:v>1827</c:v>
                </c:pt>
                <c:pt idx="89">
                  <c:v>1826</c:v>
                </c:pt>
                <c:pt idx="90">
                  <c:v>1825</c:v>
                </c:pt>
                <c:pt idx="91">
                  <c:v>1824</c:v>
                </c:pt>
                <c:pt idx="92">
                  <c:v>1823</c:v>
                </c:pt>
                <c:pt idx="93">
                  <c:v>1822</c:v>
                </c:pt>
                <c:pt idx="94">
                  <c:v>1821</c:v>
                </c:pt>
                <c:pt idx="95">
                  <c:v>1820</c:v>
                </c:pt>
                <c:pt idx="96">
                  <c:v>1819</c:v>
                </c:pt>
                <c:pt idx="97">
                  <c:v>1818</c:v>
                </c:pt>
                <c:pt idx="98">
                  <c:v>1817</c:v>
                </c:pt>
                <c:pt idx="99">
                  <c:v>1816</c:v>
                </c:pt>
                <c:pt idx="100">
                  <c:v>1815</c:v>
                </c:pt>
                <c:pt idx="101">
                  <c:v>1814</c:v>
                </c:pt>
                <c:pt idx="102">
                  <c:v>1813</c:v>
                </c:pt>
                <c:pt idx="103">
                  <c:v>1812</c:v>
                </c:pt>
                <c:pt idx="104">
                  <c:v>1811</c:v>
                </c:pt>
                <c:pt idx="105">
                  <c:v>1810</c:v>
                </c:pt>
                <c:pt idx="106">
                  <c:v>1809</c:v>
                </c:pt>
                <c:pt idx="107">
                  <c:v>1808</c:v>
                </c:pt>
                <c:pt idx="108">
                  <c:v>1807</c:v>
                </c:pt>
                <c:pt idx="109">
                  <c:v>1806</c:v>
                </c:pt>
                <c:pt idx="110">
                  <c:v>1805</c:v>
                </c:pt>
              </c:numCache>
            </c:numRef>
          </c:xVal>
          <c:yVal>
            <c:numRef>
              <c:f>'Analyst Estimates'!$D$15:$D$125</c:f>
              <c:numCache>
                <c:formatCode>0.00%</c:formatCode>
                <c:ptCount val="111"/>
                <c:pt idx="0">
                  <c:v>0.76476556073485058</c:v>
                </c:pt>
                <c:pt idx="1">
                  <c:v>0.78056280823904844</c:v>
                </c:pt>
                <c:pt idx="2">
                  <c:v>0.70119532735669654</c:v>
                </c:pt>
                <c:pt idx="3">
                  <c:v>0.71481903676261027</c:v>
                </c:pt>
                <c:pt idx="4">
                  <c:v>0.73430071009570852</c:v>
                </c:pt>
                <c:pt idx="5">
                  <c:v>0.72575516693163766</c:v>
                </c:pt>
                <c:pt idx="6">
                  <c:v>0.70611498836822861</c:v>
                </c:pt>
                <c:pt idx="7">
                  <c:v>0.73666419019316487</c:v>
                </c:pt>
                <c:pt idx="8">
                  <c:v>0.67015130674002754</c:v>
                </c:pt>
                <c:pt idx="9">
                  <c:v>0.62399293286219071</c:v>
                </c:pt>
                <c:pt idx="10">
                  <c:v>0.61858255747672419</c:v>
                </c:pt>
                <c:pt idx="11">
                  <c:v>0.61598109139160728</c:v>
                </c:pt>
                <c:pt idx="12">
                  <c:v>0.6157519972212574</c:v>
                </c:pt>
                <c:pt idx="13">
                  <c:v>0.60909590546853531</c:v>
                </c:pt>
                <c:pt idx="14">
                  <c:v>0.58889834113143347</c:v>
                </c:pt>
                <c:pt idx="15">
                  <c:v>0.60824808184143231</c:v>
                </c:pt>
                <c:pt idx="16">
                  <c:v>0.59975060962092652</c:v>
                </c:pt>
                <c:pt idx="17">
                  <c:v>0.64574728516728397</c:v>
                </c:pt>
                <c:pt idx="18">
                  <c:v>0.63460261667643036</c:v>
                </c:pt>
                <c:pt idx="19">
                  <c:v>0.67333795493934145</c:v>
                </c:pt>
                <c:pt idx="20">
                  <c:v>0.67419267115371539</c:v>
                </c:pt>
                <c:pt idx="21">
                  <c:v>0.72470834579718812</c:v>
                </c:pt>
                <c:pt idx="22">
                  <c:v>0.6784478021978021</c:v>
                </c:pt>
                <c:pt idx="23">
                  <c:v>0.67476416718308885</c:v>
                </c:pt>
                <c:pt idx="24">
                  <c:v>0.65985188350067647</c:v>
                </c:pt>
                <c:pt idx="25">
                  <c:v>0.65804745463894809</c:v>
                </c:pt>
                <c:pt idx="26">
                  <c:v>0.60452758771291304</c:v>
                </c:pt>
                <c:pt idx="27">
                  <c:v>0.60330130192188469</c:v>
                </c:pt>
                <c:pt idx="28">
                  <c:v>0.55887425525243017</c:v>
                </c:pt>
                <c:pt idx="29">
                  <c:v>0.5176653824083941</c:v>
                </c:pt>
                <c:pt idx="30">
                  <c:v>0.50983869605607635</c:v>
                </c:pt>
                <c:pt idx="31">
                  <c:v>0.49178832116788329</c:v>
                </c:pt>
                <c:pt idx="32">
                  <c:v>0.46323529411764713</c:v>
                </c:pt>
                <c:pt idx="33">
                  <c:v>0.42273236282194848</c:v>
                </c:pt>
                <c:pt idx="34">
                  <c:v>0.41489454040447876</c:v>
                </c:pt>
                <c:pt idx="35">
                  <c:v>0.37488821319978538</c:v>
                </c:pt>
                <c:pt idx="36">
                  <c:v>0.40176414995274595</c:v>
                </c:pt>
                <c:pt idx="37">
                  <c:v>0.441519798580911</c:v>
                </c:pt>
                <c:pt idx="38">
                  <c:v>0.4448920219312969</c:v>
                </c:pt>
                <c:pt idx="39">
                  <c:v>0.44202157864849523</c:v>
                </c:pt>
                <c:pt idx="40">
                  <c:v>0.46491325008288209</c:v>
                </c:pt>
                <c:pt idx="41">
                  <c:v>0.42244738893219019</c:v>
                </c:pt>
                <c:pt idx="42">
                  <c:v>0.35215053763440862</c:v>
                </c:pt>
                <c:pt idx="43">
                  <c:v>0.29392853142153019</c:v>
                </c:pt>
                <c:pt idx="44">
                  <c:v>0.25979557069846682</c:v>
                </c:pt>
                <c:pt idx="45">
                  <c:v>0.23741784037558689</c:v>
                </c:pt>
                <c:pt idx="46">
                  <c:v>0.19961487543627396</c:v>
                </c:pt>
                <c:pt idx="47">
                  <c:v>0.18539138710444919</c:v>
                </c:pt>
                <c:pt idx="48">
                  <c:v>0.1630473905218956</c:v>
                </c:pt>
                <c:pt idx="49">
                  <c:v>0.14656896952779716</c:v>
                </c:pt>
                <c:pt idx="50">
                  <c:v>0.12060972824845857</c:v>
                </c:pt>
                <c:pt idx="51">
                  <c:v>0.11908284023668639</c:v>
                </c:pt>
                <c:pt idx="52">
                  <c:v>0.18001622060016217</c:v>
                </c:pt>
                <c:pt idx="53">
                  <c:v>0.22852465725393906</c:v>
                </c:pt>
                <c:pt idx="54">
                  <c:v>0.2743166823751178</c:v>
                </c:pt>
                <c:pt idx="55">
                  <c:v>0.28960660514813014</c:v>
                </c:pt>
                <c:pt idx="56">
                  <c:v>0.28815566835871403</c:v>
                </c:pt>
                <c:pt idx="57">
                  <c:v>0.24604738447102978</c:v>
                </c:pt>
                <c:pt idx="58">
                  <c:v>0.27181524708219518</c:v>
                </c:pt>
                <c:pt idx="59">
                  <c:v>0.23863690904727622</c:v>
                </c:pt>
                <c:pt idx="60">
                  <c:v>0.22383354350567464</c:v>
                </c:pt>
                <c:pt idx="61">
                  <c:v>0.22962962962962963</c:v>
                </c:pt>
                <c:pt idx="62">
                  <c:v>0.15487465181058493</c:v>
                </c:pt>
                <c:pt idx="63">
                  <c:v>0.17697121401752189</c:v>
                </c:pt>
                <c:pt idx="64" formatCode="0%">
                  <c:v>0.16</c:v>
                </c:pt>
                <c:pt idx="65">
                  <c:v>0.15</c:v>
                </c:pt>
                <c:pt idx="66">
                  <c:v>0.13170000000000001</c:v>
                </c:pt>
                <c:pt idx="67">
                  <c:v>0.1351</c:v>
                </c:pt>
                <c:pt idx="68">
                  <c:v>0.1232</c:v>
                </c:pt>
                <c:pt idx="69">
                  <c:v>0.13700000000000001</c:v>
                </c:pt>
                <c:pt idx="70">
                  <c:v>0.13500000000000001</c:v>
                </c:pt>
                <c:pt idx="71">
                  <c:v>0.13270000000000001</c:v>
                </c:pt>
                <c:pt idx="72">
                  <c:v>0.1371</c:v>
                </c:pt>
                <c:pt idx="73">
                  <c:v>0.191</c:v>
                </c:pt>
                <c:pt idx="74">
                  <c:v>0.218</c:v>
                </c:pt>
                <c:pt idx="75">
                  <c:v>0.25219999999999998</c:v>
                </c:pt>
                <c:pt idx="76">
                  <c:v>0.2621</c:v>
                </c:pt>
                <c:pt idx="77">
                  <c:v>0.2671</c:v>
                </c:pt>
                <c:pt idx="78">
                  <c:v>0.28149999999999997</c:v>
                </c:pt>
                <c:pt idx="79">
                  <c:v>0.26190000000000002</c:v>
                </c:pt>
                <c:pt idx="80">
                  <c:v>0.2175</c:v>
                </c:pt>
                <c:pt idx="81">
                  <c:v>0.1968</c:v>
                </c:pt>
                <c:pt idx="110">
                  <c:v>0.16300000000000001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EC-3041-8221-D201329DA50D}"/>
            </c:ext>
          </c:extLst>
        </c:ser>
        <c:ser>
          <c:idx val="2"/>
          <c:order val="2"/>
          <c:tx>
            <c:strRef>
              <c:f>'Analyst Estimates'!$H$13</c:f>
              <c:strCache>
                <c:ptCount val="1"/>
                <c:pt idx="0">
                  <c:v>  ANALYSTS ESTIMATE  </c:v>
                </c:pt>
              </c:strCache>
            </c:strRef>
          </c:tx>
          <c:spPr>
            <a:ln w="12700">
              <a:solidFill>
                <a:srgbClr val="090EB1"/>
              </a:solidFill>
              <a:prstDash val="solid"/>
            </a:ln>
          </c:spPr>
          <c:marker>
            <c:symbol val="none"/>
          </c:marker>
          <c:xVal>
            <c:numRef>
              <c:f>'Analyst Estimates'!$B$15:$B$125</c:f>
              <c:numCache>
                <c:formatCode>General</c:formatCode>
                <c:ptCount val="111"/>
                <c:pt idx="0">
                  <c:v>1915</c:v>
                </c:pt>
                <c:pt idx="1">
                  <c:v>1914</c:v>
                </c:pt>
                <c:pt idx="2">
                  <c:v>1913</c:v>
                </c:pt>
                <c:pt idx="3">
                  <c:v>1912</c:v>
                </c:pt>
                <c:pt idx="4">
                  <c:v>1911</c:v>
                </c:pt>
                <c:pt idx="5">
                  <c:v>1910</c:v>
                </c:pt>
                <c:pt idx="6">
                  <c:v>1909</c:v>
                </c:pt>
                <c:pt idx="7">
                  <c:v>1908</c:v>
                </c:pt>
                <c:pt idx="8">
                  <c:v>1907</c:v>
                </c:pt>
                <c:pt idx="9">
                  <c:v>1906</c:v>
                </c:pt>
                <c:pt idx="10">
                  <c:v>1905</c:v>
                </c:pt>
                <c:pt idx="11">
                  <c:v>1904</c:v>
                </c:pt>
                <c:pt idx="12">
                  <c:v>1903</c:v>
                </c:pt>
                <c:pt idx="13">
                  <c:v>1902</c:v>
                </c:pt>
                <c:pt idx="14">
                  <c:v>1901</c:v>
                </c:pt>
                <c:pt idx="15">
                  <c:v>1900</c:v>
                </c:pt>
                <c:pt idx="16">
                  <c:v>1899</c:v>
                </c:pt>
                <c:pt idx="17">
                  <c:v>1898</c:v>
                </c:pt>
                <c:pt idx="18">
                  <c:v>1897</c:v>
                </c:pt>
                <c:pt idx="19">
                  <c:v>1896</c:v>
                </c:pt>
                <c:pt idx="20">
                  <c:v>1895</c:v>
                </c:pt>
                <c:pt idx="21">
                  <c:v>1894</c:v>
                </c:pt>
                <c:pt idx="22">
                  <c:v>1893</c:v>
                </c:pt>
                <c:pt idx="23">
                  <c:v>1892</c:v>
                </c:pt>
                <c:pt idx="24">
                  <c:v>1891</c:v>
                </c:pt>
                <c:pt idx="25">
                  <c:v>1890</c:v>
                </c:pt>
                <c:pt idx="26">
                  <c:v>1889</c:v>
                </c:pt>
                <c:pt idx="27">
                  <c:v>1888</c:v>
                </c:pt>
                <c:pt idx="28">
                  <c:v>1887</c:v>
                </c:pt>
                <c:pt idx="29">
                  <c:v>1886</c:v>
                </c:pt>
                <c:pt idx="30">
                  <c:v>1885</c:v>
                </c:pt>
                <c:pt idx="31">
                  <c:v>1884</c:v>
                </c:pt>
                <c:pt idx="32">
                  <c:v>1883</c:v>
                </c:pt>
                <c:pt idx="33">
                  <c:v>1882</c:v>
                </c:pt>
                <c:pt idx="34">
                  <c:v>1881</c:v>
                </c:pt>
                <c:pt idx="35">
                  <c:v>1880</c:v>
                </c:pt>
                <c:pt idx="36">
                  <c:v>1879</c:v>
                </c:pt>
                <c:pt idx="37">
                  <c:v>1878</c:v>
                </c:pt>
                <c:pt idx="38">
                  <c:v>1877</c:v>
                </c:pt>
                <c:pt idx="39">
                  <c:v>1876</c:v>
                </c:pt>
                <c:pt idx="40">
                  <c:v>1875</c:v>
                </c:pt>
                <c:pt idx="41">
                  <c:v>1874</c:v>
                </c:pt>
                <c:pt idx="42">
                  <c:v>1873</c:v>
                </c:pt>
                <c:pt idx="43">
                  <c:v>1872</c:v>
                </c:pt>
                <c:pt idx="44">
                  <c:v>1871</c:v>
                </c:pt>
                <c:pt idx="45">
                  <c:v>1870</c:v>
                </c:pt>
                <c:pt idx="46">
                  <c:v>1869</c:v>
                </c:pt>
                <c:pt idx="47">
                  <c:v>1868</c:v>
                </c:pt>
                <c:pt idx="48">
                  <c:v>1867</c:v>
                </c:pt>
                <c:pt idx="49">
                  <c:v>1866</c:v>
                </c:pt>
                <c:pt idx="50">
                  <c:v>1865</c:v>
                </c:pt>
                <c:pt idx="51">
                  <c:v>1864</c:v>
                </c:pt>
                <c:pt idx="52">
                  <c:v>1863</c:v>
                </c:pt>
                <c:pt idx="53">
                  <c:v>1862</c:v>
                </c:pt>
                <c:pt idx="54">
                  <c:v>1861</c:v>
                </c:pt>
                <c:pt idx="55">
                  <c:v>1860</c:v>
                </c:pt>
                <c:pt idx="56">
                  <c:v>1859</c:v>
                </c:pt>
                <c:pt idx="57">
                  <c:v>1858</c:v>
                </c:pt>
                <c:pt idx="58">
                  <c:v>1857</c:v>
                </c:pt>
                <c:pt idx="59">
                  <c:v>1856</c:v>
                </c:pt>
                <c:pt idx="60">
                  <c:v>1855</c:v>
                </c:pt>
                <c:pt idx="61">
                  <c:v>1854</c:v>
                </c:pt>
                <c:pt idx="62">
                  <c:v>1853</c:v>
                </c:pt>
                <c:pt idx="63">
                  <c:v>1852</c:v>
                </c:pt>
                <c:pt idx="64">
                  <c:v>1851</c:v>
                </c:pt>
                <c:pt idx="65">
                  <c:v>1850</c:v>
                </c:pt>
                <c:pt idx="66">
                  <c:v>1849</c:v>
                </c:pt>
                <c:pt idx="67">
                  <c:v>1848</c:v>
                </c:pt>
                <c:pt idx="68">
                  <c:v>1847</c:v>
                </c:pt>
                <c:pt idx="69">
                  <c:v>1846</c:v>
                </c:pt>
                <c:pt idx="70">
                  <c:v>1845</c:v>
                </c:pt>
                <c:pt idx="71">
                  <c:v>1844</c:v>
                </c:pt>
                <c:pt idx="72">
                  <c:v>1843</c:v>
                </c:pt>
                <c:pt idx="73">
                  <c:v>1842</c:v>
                </c:pt>
                <c:pt idx="74">
                  <c:v>1841</c:v>
                </c:pt>
                <c:pt idx="75">
                  <c:v>1840</c:v>
                </c:pt>
                <c:pt idx="76">
                  <c:v>1839</c:v>
                </c:pt>
                <c:pt idx="77">
                  <c:v>1838</c:v>
                </c:pt>
                <c:pt idx="78">
                  <c:v>1837</c:v>
                </c:pt>
                <c:pt idx="79">
                  <c:v>1836</c:v>
                </c:pt>
                <c:pt idx="80">
                  <c:v>1835</c:v>
                </c:pt>
                <c:pt idx="81">
                  <c:v>1834</c:v>
                </c:pt>
                <c:pt idx="82">
                  <c:v>1833</c:v>
                </c:pt>
                <c:pt idx="83">
                  <c:v>1832</c:v>
                </c:pt>
                <c:pt idx="84">
                  <c:v>1831</c:v>
                </c:pt>
                <c:pt idx="85">
                  <c:v>1830</c:v>
                </c:pt>
                <c:pt idx="86">
                  <c:v>1829</c:v>
                </c:pt>
                <c:pt idx="87">
                  <c:v>1828</c:v>
                </c:pt>
                <c:pt idx="88">
                  <c:v>1827</c:v>
                </c:pt>
                <c:pt idx="89">
                  <c:v>1826</c:v>
                </c:pt>
                <c:pt idx="90">
                  <c:v>1825</c:v>
                </c:pt>
                <c:pt idx="91">
                  <c:v>1824</c:v>
                </c:pt>
                <c:pt idx="92">
                  <c:v>1823</c:v>
                </c:pt>
                <c:pt idx="93">
                  <c:v>1822</c:v>
                </c:pt>
                <c:pt idx="94">
                  <c:v>1821</c:v>
                </c:pt>
                <c:pt idx="95">
                  <c:v>1820</c:v>
                </c:pt>
                <c:pt idx="96">
                  <c:v>1819</c:v>
                </c:pt>
                <c:pt idx="97">
                  <c:v>1818</c:v>
                </c:pt>
                <c:pt idx="98">
                  <c:v>1817</c:v>
                </c:pt>
                <c:pt idx="99">
                  <c:v>1816</c:v>
                </c:pt>
                <c:pt idx="100">
                  <c:v>1815</c:v>
                </c:pt>
                <c:pt idx="101">
                  <c:v>1814</c:v>
                </c:pt>
                <c:pt idx="102">
                  <c:v>1813</c:v>
                </c:pt>
                <c:pt idx="103">
                  <c:v>1812</c:v>
                </c:pt>
                <c:pt idx="104">
                  <c:v>1811</c:v>
                </c:pt>
                <c:pt idx="105">
                  <c:v>1810</c:v>
                </c:pt>
                <c:pt idx="106">
                  <c:v>1809</c:v>
                </c:pt>
                <c:pt idx="107">
                  <c:v>1808</c:v>
                </c:pt>
                <c:pt idx="108">
                  <c:v>1807</c:v>
                </c:pt>
                <c:pt idx="109">
                  <c:v>1806</c:v>
                </c:pt>
                <c:pt idx="110">
                  <c:v>1805</c:v>
                </c:pt>
              </c:numCache>
            </c:numRef>
          </c:xVal>
          <c:yVal>
            <c:numRef>
              <c:f>'Analyst Estimates'!$H$15:$H$125</c:f>
              <c:numCache>
                <c:formatCode>0.00%</c:formatCode>
                <c:ptCount val="111"/>
                <c:pt idx="0">
                  <c:v>1.3</c:v>
                </c:pt>
                <c:pt idx="1">
                  <c:v>1.25</c:v>
                </c:pt>
                <c:pt idx="2">
                  <c:v>1.1000000000000001</c:v>
                </c:pt>
                <c:pt idx="3">
                  <c:v>1.0380366396310938</c:v>
                </c:pt>
                <c:pt idx="4">
                  <c:v>1.0572325752713645</c:v>
                </c:pt>
                <c:pt idx="5">
                  <c:v>1.0484012944144661</c:v>
                </c:pt>
                <c:pt idx="6">
                  <c:v>1.0284753781582294</c:v>
                </c:pt>
                <c:pt idx="7">
                  <c:v>1.0587388422903381</c:v>
                </c:pt>
                <c:pt idx="8">
                  <c:v>0.99194022114437308</c:v>
                </c:pt>
                <c:pt idx="9">
                  <c:v>0.94549610957370867</c:v>
                </c:pt>
                <c:pt idx="10">
                  <c:v>0.93979999649541468</c:v>
                </c:pt>
                <c:pt idx="11">
                  <c:v>0.93691279271747008</c:v>
                </c:pt>
                <c:pt idx="12">
                  <c:v>0.93639796085429272</c:v>
                </c:pt>
                <c:pt idx="13">
                  <c:v>0.92945613140874306</c:v>
                </c:pt>
                <c:pt idx="14">
                  <c:v>0.90897282937881352</c:v>
                </c:pt>
                <c:pt idx="15">
                  <c:v>0.92803683239598489</c:v>
                </c:pt>
                <c:pt idx="16">
                  <c:v>0.91285492264775137</c:v>
                </c:pt>
                <c:pt idx="17">
                  <c:v>0.9521671606663813</c:v>
                </c:pt>
                <c:pt idx="18">
                  <c:v>0.93433805464779995</c:v>
                </c:pt>
                <c:pt idx="19">
                  <c:v>0.96638895538298342</c:v>
                </c:pt>
                <c:pt idx="20">
                  <c:v>0.96055923406962984</c:v>
                </c:pt>
                <c:pt idx="21">
                  <c:v>1.0043904711853748</c:v>
                </c:pt>
                <c:pt idx="22">
                  <c:v>0.95144549005826118</c:v>
                </c:pt>
                <c:pt idx="23">
                  <c:v>0.9410774175158203</c:v>
                </c:pt>
                <c:pt idx="24">
                  <c:v>0.9194806963056803</c:v>
                </c:pt>
                <c:pt idx="25">
                  <c:v>0.91099182991622429</c:v>
                </c:pt>
                <c:pt idx="26">
                  <c:v>0.85078752546246172</c:v>
                </c:pt>
                <c:pt idx="27">
                  <c:v>0.84287680214370564</c:v>
                </c:pt>
                <c:pt idx="28">
                  <c:v>0.79176531794652361</c:v>
                </c:pt>
                <c:pt idx="29">
                  <c:v>0.7438720075747598</c:v>
                </c:pt>
                <c:pt idx="30">
                  <c:v>0.72936088369471452</c:v>
                </c:pt>
                <c:pt idx="31">
                  <c:v>0.70462607127879373</c:v>
                </c:pt>
                <c:pt idx="32">
                  <c:v>0.66938860670083</c:v>
                </c:pt>
                <c:pt idx="33">
                  <c:v>0.62220123787740378</c:v>
                </c:pt>
                <c:pt idx="34">
                  <c:v>0.60767897793220638</c:v>
                </c:pt>
                <c:pt idx="35">
                  <c:v>0.56098821319978542</c:v>
                </c:pt>
                <c:pt idx="36">
                  <c:v>0.58849112372318169</c:v>
                </c:pt>
                <c:pt idx="37">
                  <c:v>0.62881135946271105</c:v>
                </c:pt>
                <c:pt idx="38">
                  <c:v>0.63274816992446126</c:v>
                </c:pt>
                <c:pt idx="39">
                  <c:v>0.63044231375302384</c:v>
                </c:pt>
                <c:pt idx="40">
                  <c:v>0.6538985722987749</c:v>
                </c:pt>
                <c:pt idx="41">
                  <c:v>0.61199729825944738</c:v>
                </c:pt>
                <c:pt idx="42">
                  <c:v>0.54226503407303006</c:v>
                </c:pt>
                <c:pt idx="43">
                  <c:v>0.48460761497151594</c:v>
                </c:pt>
                <c:pt idx="44">
                  <c:v>0.45103924135981682</c:v>
                </c:pt>
                <c:pt idx="45">
                  <c:v>0.42922609814830115</c:v>
                </c:pt>
                <c:pt idx="46">
                  <c:v>0.39198772032035256</c:v>
                </c:pt>
                <c:pt idx="47">
                  <c:v>0.37832881909989202</c:v>
                </c:pt>
                <c:pt idx="48">
                  <c:v>0.35654940962870274</c:v>
                </c:pt>
                <c:pt idx="49">
                  <c:v>0.34063557574596859</c:v>
                </c:pt>
                <c:pt idx="50">
                  <c:v>0.31524092157799427</c:v>
                </c:pt>
                <c:pt idx="51">
                  <c:v>0.31427862067758638</c:v>
                </c:pt>
                <c:pt idx="52">
                  <c:v>0.37577658815242643</c:v>
                </c:pt>
                <c:pt idx="53">
                  <c:v>0.42484961191756765</c:v>
                </c:pt>
                <c:pt idx="54">
                  <c:v>0.47120622415011065</c:v>
                </c:pt>
                <c:pt idx="55">
                  <c:v>0.48706073403448724</c:v>
                </c:pt>
                <c:pt idx="56">
                  <c:v>0.48617438435643545</c:v>
                </c:pt>
                <c:pt idx="57">
                  <c:v>0.44463068758011548</c:v>
                </c:pt>
                <c:pt idx="58">
                  <c:v>0.47096313730264516</c:v>
                </c:pt>
                <c:pt idx="59">
                  <c:v>0.43834938637909049</c:v>
                </c:pt>
                <c:pt idx="60">
                  <c:v>0.42411060794885319</c:v>
                </c:pt>
                <c:pt idx="61">
                  <c:v>0.43047128118417244</c:v>
                </c:pt>
                <c:pt idx="62">
                  <c:v>0.35628089047649203</c:v>
                </c:pt>
                <c:pt idx="63">
                  <c:v>0.3789420397947933</c:v>
                </c:pt>
                <c:pt idx="64">
                  <c:v>0.36253541288863567</c:v>
                </c:pt>
                <c:pt idx="65">
                  <c:v>0.35307692307692312</c:v>
                </c:pt>
                <c:pt idx="66">
                  <c:v>0.33026410256410249</c:v>
                </c:pt>
                <c:pt idx="67">
                  <c:v>0.32915128205128197</c:v>
                </c:pt>
                <c:pt idx="68">
                  <c:v>0.31273846153846147</c:v>
                </c:pt>
                <c:pt idx="69">
                  <c:v>0.32202564102564096</c:v>
                </c:pt>
                <c:pt idx="70">
                  <c:v>0.31551282051282048</c:v>
                </c:pt>
                <c:pt idx="71">
                  <c:v>0.30869999999999997</c:v>
                </c:pt>
                <c:pt idx="72">
                  <c:v>0.3085871794871794</c:v>
                </c:pt>
                <c:pt idx="73">
                  <c:v>0.35797435897435892</c:v>
                </c:pt>
                <c:pt idx="74">
                  <c:v>0.38046153846153841</c:v>
                </c:pt>
                <c:pt idx="75">
                  <c:v>0.41014871794871788</c:v>
                </c:pt>
                <c:pt idx="76">
                  <c:v>0.41553589743589736</c:v>
                </c:pt>
                <c:pt idx="77">
                  <c:v>0.41602307692307688</c:v>
                </c:pt>
                <c:pt idx="78">
                  <c:v>0.42591025641025637</c:v>
                </c:pt>
                <c:pt idx="79">
                  <c:v>0.40179743589743588</c:v>
                </c:pt>
                <c:pt idx="80">
                  <c:v>0.35288461538461535</c:v>
                </c:pt>
                <c:pt idx="81">
                  <c:v>0.32767179487179487</c:v>
                </c:pt>
                <c:pt idx="82">
                  <c:v>0.28935897435897451</c:v>
                </c:pt>
                <c:pt idx="83">
                  <c:v>0.28484615384615397</c:v>
                </c:pt>
                <c:pt idx="84">
                  <c:v>0.28033333333333343</c:v>
                </c:pt>
                <c:pt idx="85">
                  <c:v>0.2758205128205129</c:v>
                </c:pt>
                <c:pt idx="86">
                  <c:v>0.27130769230769236</c:v>
                </c:pt>
                <c:pt idx="87">
                  <c:v>0.26679487179487182</c:v>
                </c:pt>
                <c:pt idx="88">
                  <c:v>0.26228205128205129</c:v>
                </c:pt>
                <c:pt idx="89">
                  <c:v>0.25776923076923075</c:v>
                </c:pt>
                <c:pt idx="90">
                  <c:v>0.25325641025641021</c:v>
                </c:pt>
                <c:pt idx="91">
                  <c:v>0.24874358974358968</c:v>
                </c:pt>
                <c:pt idx="92">
                  <c:v>0.24423076923076917</c:v>
                </c:pt>
                <c:pt idx="93">
                  <c:v>0.23971794871794866</c:v>
                </c:pt>
                <c:pt idx="94">
                  <c:v>0.23520512820512815</c:v>
                </c:pt>
                <c:pt idx="95">
                  <c:v>0.23069230769230764</c:v>
                </c:pt>
                <c:pt idx="96">
                  <c:v>0.22617948717948713</c:v>
                </c:pt>
                <c:pt idx="97">
                  <c:v>0.22166666666666662</c:v>
                </c:pt>
                <c:pt idx="98">
                  <c:v>0.21715384615384611</c:v>
                </c:pt>
                <c:pt idx="99">
                  <c:v>0.2126410256410256</c:v>
                </c:pt>
                <c:pt idx="100">
                  <c:v>0.2081282051282051</c:v>
                </c:pt>
                <c:pt idx="101">
                  <c:v>0.20361538461538459</c:v>
                </c:pt>
                <c:pt idx="102">
                  <c:v>0.19910256410256408</c:v>
                </c:pt>
                <c:pt idx="103">
                  <c:v>0.19458974358974357</c:v>
                </c:pt>
                <c:pt idx="104">
                  <c:v>0.19007692307692306</c:v>
                </c:pt>
                <c:pt idx="105">
                  <c:v>0.18556410256410255</c:v>
                </c:pt>
                <c:pt idx="106">
                  <c:v>0.18105128205128204</c:v>
                </c:pt>
                <c:pt idx="107">
                  <c:v>0.17653846153846153</c:v>
                </c:pt>
                <c:pt idx="108">
                  <c:v>0.17202564102564102</c:v>
                </c:pt>
                <c:pt idx="109">
                  <c:v>0.16751282051282051</c:v>
                </c:pt>
                <c:pt idx="110">
                  <c:v>0.16300000000000001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EC-3041-8221-D201329DA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03680"/>
        <c:axId val="1"/>
      </c:scatterChart>
      <c:valAx>
        <c:axId val="17221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E6E3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2103680"/>
        <c:crosses val="autoZero"/>
        <c:crossBetween val="midCat"/>
      </c:valAx>
      <c:spPr>
        <a:solidFill>
          <a:srgbClr val="EBDCB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3989591114485489"/>
          <c:y val="0.26226302962129733"/>
          <c:w val="0.35240641187347699"/>
          <c:h val="0.3505011248593925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90EB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BDCBE"/>
    </a:solidFill>
    <a:ln w="3175">
      <a:solidFill>
        <a:srgbClr val="8E6E3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90EB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Private Debt 1924-1944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'1916-1944 Analyst Estimates'!$H$3</c:f>
              <c:strCache>
                <c:ptCount val="1"/>
                <c:pt idx="0">
                  <c:v>Total Private Debt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'1916-1944 Analyst Estimates'!$G$4:$G$32</c:f>
              <c:numCache>
                <c:formatCode>General</c:formatCode>
                <c:ptCount val="29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</c:numCache>
            </c:numRef>
          </c:cat>
          <c:val>
            <c:numRef>
              <c:f>'1916-1944 Analyst Estimates'!$H$4:$H$32</c:f>
              <c:numCache>
                <c:formatCode>0.00%</c:formatCode>
                <c:ptCount val="29"/>
                <c:pt idx="0">
                  <c:v>1.4183474300585557</c:v>
                </c:pt>
                <c:pt idx="1">
                  <c:v>1.2409288824383167</c:v>
                </c:pt>
                <c:pt idx="2">
                  <c:v>1.0717360114777619</c:v>
                </c:pt>
                <c:pt idx="3">
                  <c:v>0.97272727272727277</c:v>
                </c:pt>
                <c:pt idx="4">
                  <c:v>0.92545871559633031</c:v>
                </c:pt>
                <c:pt idx="5">
                  <c:v>1.1323328785811733</c:v>
                </c:pt>
                <c:pt idx="6">
                  <c:v>1.1717032967032968</c:v>
                </c:pt>
                <c:pt idx="7">
                  <c:v>1.0550996483001174</c:v>
                </c:pt>
                <c:pt idx="8">
                  <c:v>0.9008300570125426</c:v>
                </c:pt>
                <c:pt idx="9">
                  <c:v>0.94910830224780707</c:v>
                </c:pt>
                <c:pt idx="10">
                  <c:v>0.8226442425514402</c:v>
                </c:pt>
                <c:pt idx="11">
                  <c:v>0.99159869946930279</c:v>
                </c:pt>
                <c:pt idx="12">
                  <c:v>1.0839211142268041</c:v>
                </c:pt>
                <c:pt idx="13">
                  <c:v>1.043091028087954</c:v>
                </c:pt>
                <c:pt idx="14">
                  <c:v>1.2017689576898047</c:v>
                </c:pt>
                <c:pt idx="15">
                  <c:v>1.3204282170542634</c:v>
                </c:pt>
                <c:pt idx="16">
                  <c:v>1.6069883025210083</c:v>
                </c:pt>
                <c:pt idx="17">
                  <c:v>1.5564756118881118</c:v>
                </c:pt>
                <c:pt idx="18">
                  <c:v>1.2843276047904191</c:v>
                </c:pt>
                <c:pt idx="19">
                  <c:v>1.1761178734858682</c:v>
                </c:pt>
                <c:pt idx="20">
                  <c:v>1.0331671731448762</c:v>
                </c:pt>
                <c:pt idx="21">
                  <c:v>1.0474403440860216</c:v>
                </c:pt>
                <c:pt idx="22">
                  <c:v>1.1462243249427917</c:v>
                </c:pt>
                <c:pt idx="23">
                  <c:v>1.0730469197860963</c:v>
                </c:pt>
                <c:pt idx="24">
                  <c:v>0.98734217687074821</c:v>
                </c:pt>
                <c:pt idx="25">
                  <c:v>0.8172668933539412</c:v>
                </c:pt>
                <c:pt idx="26">
                  <c:v>0.60217002409638554</c:v>
                </c:pt>
                <c:pt idx="27">
                  <c:v>0.46714612013786311</c:v>
                </c:pt>
                <c:pt idx="28">
                  <c:v>0.43403395814781837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6-C844-BD49-EBA97AD8D2FE}"/>
            </c:ext>
          </c:extLst>
        </c:ser>
        <c:ser>
          <c:idx val="1"/>
          <c:order val="1"/>
          <c:tx>
            <c:strRef>
              <c:f>'1916-1944 Analyst Estimates'!$I$3</c:f>
              <c:strCache>
                <c:ptCount val="1"/>
                <c:pt idx="0">
                  <c:v>Individual &amp; Non Corporate Debt</c:v>
                </c:pt>
              </c:strCache>
            </c:strRef>
          </c:tx>
          <c:spPr>
            <a:ln w="25400">
              <a:solidFill>
                <a:srgbClr val="F0AA00"/>
              </a:solidFill>
              <a:prstDash val="solid"/>
            </a:ln>
          </c:spPr>
          <c:marker>
            <c:symbol val="none"/>
          </c:marker>
          <c:cat>
            <c:numRef>
              <c:f>'1916-1944 Analyst Estimates'!$G$4:$G$32</c:f>
              <c:numCache>
                <c:formatCode>General</c:formatCode>
                <c:ptCount val="29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</c:numCache>
            </c:numRef>
          </c:cat>
          <c:val>
            <c:numRef>
              <c:f>'1916-1944 Analyst Estimates'!$I$4:$I$32</c:f>
              <c:numCache>
                <c:formatCode>General</c:formatCode>
                <c:ptCount val="29"/>
                <c:pt idx="8" formatCode="0.00%">
                  <c:v>0.63740022805017105</c:v>
                </c:pt>
                <c:pt idx="9" formatCode="0.00%">
                  <c:v>0.6546052631578948</c:v>
                </c:pt>
                <c:pt idx="10" formatCode="0.00%">
                  <c:v>0.64711934156378592</c:v>
                </c:pt>
                <c:pt idx="11" formatCode="0.00%">
                  <c:v>0.69302809573361079</c:v>
                </c:pt>
                <c:pt idx="12" formatCode="0.00%">
                  <c:v>0.72474226804123709</c:v>
                </c:pt>
                <c:pt idx="13" formatCode="0.00%">
                  <c:v>0.69407265774378579</c:v>
                </c:pt>
                <c:pt idx="14" formatCode="0.00%">
                  <c:v>0.77657266811279813</c:v>
                </c:pt>
                <c:pt idx="15" formatCode="0.00%">
                  <c:v>0.84108527131782929</c:v>
                </c:pt>
                <c:pt idx="16" formatCode="0.00%">
                  <c:v>0.96974789915966386</c:v>
                </c:pt>
                <c:pt idx="17" formatCode="0.00%">
                  <c:v>0.90559440559440552</c:v>
                </c:pt>
                <c:pt idx="18" formatCode="0.00%">
                  <c:v>0.76047904191616766</c:v>
                </c:pt>
                <c:pt idx="19" formatCode="0.00%">
                  <c:v>0.6810228802153433</c:v>
                </c:pt>
                <c:pt idx="20" formatCode="0.00%">
                  <c:v>0.60541813898704355</c:v>
                </c:pt>
                <c:pt idx="21" formatCode="0.00%">
                  <c:v>0.56021505376344083</c:v>
                </c:pt>
                <c:pt idx="22" formatCode="0.00%">
                  <c:v>0.58352402745995424</c:v>
                </c:pt>
                <c:pt idx="23" formatCode="0.00%">
                  <c:v>0.55614973262032086</c:v>
                </c:pt>
                <c:pt idx="24" formatCode="0.00%">
                  <c:v>0.52478134110787167</c:v>
                </c:pt>
                <c:pt idx="25" formatCode="0.00%">
                  <c:v>0.43663060278207105</c:v>
                </c:pt>
                <c:pt idx="26" formatCode="0.00%">
                  <c:v>0.31024096385542171</c:v>
                </c:pt>
                <c:pt idx="27" formatCode="0.00%">
                  <c:v>0.24372230428360414</c:v>
                </c:pt>
                <c:pt idx="28" formatCode="0.00%">
                  <c:v>0.2292965271593945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6-C844-BD49-EBA97AD8D2FE}"/>
            </c:ext>
          </c:extLst>
        </c:ser>
        <c:ser>
          <c:idx val="2"/>
          <c:order val="2"/>
          <c:tx>
            <c:strRef>
              <c:f>'1916-1944 Analyst Estimates'!$J$3</c:f>
              <c:strCache>
                <c:ptCount val="1"/>
                <c:pt idx="0">
                  <c:v>Corporate Debt</c:v>
                </c:pt>
              </c:strCache>
            </c:strRef>
          </c:tx>
          <c:spPr>
            <a:ln w="25400">
              <a:solidFill>
                <a:srgbClr val="00868F"/>
              </a:solidFill>
              <a:prstDash val="solid"/>
            </a:ln>
          </c:spPr>
          <c:marker>
            <c:symbol val="none"/>
          </c:marker>
          <c:cat>
            <c:numRef>
              <c:f>'1916-1944 Analyst Estimates'!$G$4:$G$32</c:f>
              <c:numCache>
                <c:formatCode>General</c:formatCode>
                <c:ptCount val="29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</c:numCache>
            </c:numRef>
          </c:cat>
          <c:val>
            <c:numRef>
              <c:f>'1916-1944 Analyst Estimates'!$J$4:$J$32</c:f>
              <c:numCache>
                <c:formatCode>General</c:formatCode>
                <c:ptCount val="29"/>
                <c:pt idx="8" formatCode="0.00%">
                  <c:v>0.76624857468643104</c:v>
                </c:pt>
                <c:pt idx="9" formatCode="0.00%">
                  <c:v>0.79714912280701755</c:v>
                </c:pt>
                <c:pt idx="10" formatCode="0.00%">
                  <c:v>0.78395061728395066</c:v>
                </c:pt>
                <c:pt idx="11" formatCode="0.00%">
                  <c:v>0.84495317377731538</c:v>
                </c:pt>
                <c:pt idx="12" formatCode="0.00%">
                  <c:v>0.8876288659793814</c:v>
                </c:pt>
                <c:pt idx="13" formatCode="0.00%">
                  <c:v>0.84990439770554504</c:v>
                </c:pt>
                <c:pt idx="14" formatCode="0.00%">
                  <c:v>0.9685466377440346</c:v>
                </c:pt>
                <c:pt idx="15" formatCode="0.00%">
                  <c:v>1.0788113695090438</c:v>
                </c:pt>
                <c:pt idx="16" formatCode="0.00%">
                  <c:v>1.3445378151260505</c:v>
                </c:pt>
                <c:pt idx="17" formatCode="0.00%">
                  <c:v>1.3444055944055944</c:v>
                </c:pt>
                <c:pt idx="18" formatCode="0.00%">
                  <c:v>1.1302395209580838</c:v>
                </c:pt>
                <c:pt idx="19" formatCode="0.00%">
                  <c:v>1.0067294751009421</c:v>
                </c:pt>
                <c:pt idx="20" formatCode="0.00%">
                  <c:v>0.89634864546525306</c:v>
                </c:pt>
                <c:pt idx="21" formatCode="0.00%">
                  <c:v>0.81505376344086022</c:v>
                </c:pt>
                <c:pt idx="22" formatCode="0.00%">
                  <c:v>0.83867276887871844</c:v>
                </c:pt>
                <c:pt idx="23" formatCode="0.00%">
                  <c:v>0.78609625668449201</c:v>
                </c:pt>
                <c:pt idx="24" formatCode="0.00%">
                  <c:v>0.73469387755102034</c:v>
                </c:pt>
                <c:pt idx="25" formatCode="0.00%">
                  <c:v>0.6445131375579598</c:v>
                </c:pt>
                <c:pt idx="26" formatCode="0.00%">
                  <c:v>0.55180722891566258</c:v>
                </c:pt>
                <c:pt idx="27" formatCode="0.00%">
                  <c:v>0.47021171836533726</c:v>
                </c:pt>
                <c:pt idx="28" formatCode="0.00%">
                  <c:v>0.41896705253784505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6-C844-BD49-EBA97AD8D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4381472"/>
        <c:axId val="1"/>
      </c:lineChart>
      <c:catAx>
        <c:axId val="17243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DEC592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DEC592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4381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22573180260864"/>
          <c:y val="0.93116860766655662"/>
          <c:w val="0.721396736190419"/>
          <c:h val="5.08998538356357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BDCBE"/>
    </a:solidFill>
    <a:ln w="3175">
      <a:solidFill>
        <a:srgbClr val="DEC59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90EB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@tychosgroup.or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1</xdr:row>
      <xdr:rowOff>190500</xdr:rowOff>
    </xdr:from>
    <xdr:ext cx="1824670" cy="30777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387350"/>
          <a:ext cx="1824670" cy="307776"/>
        </a:xfrm>
        <a:prstGeom prst="rect">
          <a:avLst/>
        </a:prstGeom>
        <a:ln>
          <a:prstDash val="solid"/>
        </a:ln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4</xdr:col>
      <xdr:colOff>1079500</xdr:colOff>
      <xdr:row>1</xdr:row>
      <xdr:rowOff>749300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FD8C4A5-327B-4343-A89D-E94245E04264}"/>
            </a:ext>
          </a:extLst>
        </xdr:cNvPr>
        <xdr:cNvSpPr/>
      </xdr:nvSpPr>
      <xdr:spPr>
        <a:xfrm>
          <a:off x="0" y="0"/>
          <a:ext cx="6413500" cy="9271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Proprietary. ©TYCHOS 2023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1079500</xdr:colOff>
      <xdr:row>1</xdr:row>
      <xdr:rowOff>304800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AE5736D-E228-D341-9ED0-0731F3BB0F92}"/>
            </a:ext>
          </a:extLst>
        </xdr:cNvPr>
        <xdr:cNvSpPr/>
      </xdr:nvSpPr>
      <xdr:spPr>
        <a:xfrm>
          <a:off x="0" y="228600"/>
          <a:ext cx="6413500" cy="3048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Summary of United</a:t>
          </a:r>
          <a:r>
            <a:rPr lang="en-US" sz="1400" b="1" baseline="0">
              <a:solidFill>
                <a:srgbClr val="2B4154"/>
              </a:solidFill>
            </a:rPr>
            <a:t> States</a:t>
          </a:r>
          <a:r>
            <a:rPr lang="en-US" sz="1400" b="1">
              <a:solidFill>
                <a:srgbClr val="2B4154"/>
              </a:solidFill>
            </a:rPr>
            <a:t> Debt</a:t>
          </a:r>
        </a:p>
      </xdr:txBody>
    </xdr:sp>
    <xdr:clientData/>
  </xdr:twoCellAnchor>
  <xdr:twoCellAnchor editAs="oneCell">
    <xdr:from>
      <xdr:col>0</xdr:col>
      <xdr:colOff>12700</xdr:colOff>
      <xdr:row>1</xdr:row>
      <xdr:rowOff>190500</xdr:rowOff>
    </xdr:from>
    <xdr:to>
      <xdr:col>0</xdr:col>
      <xdr:colOff>1837370</xdr:colOff>
      <xdr:row>1</xdr:row>
      <xdr:rowOff>498276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709D65-1C0B-C346-82D3-2E43C8600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419100"/>
          <a:ext cx="1824670" cy="3077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406400</xdr:rowOff>
    </xdr:from>
    <xdr:to>
      <xdr:col>4</xdr:col>
      <xdr:colOff>1079500</xdr:colOff>
      <xdr:row>1</xdr:row>
      <xdr:rowOff>533400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63A3B5-F203-764A-8C80-94A00907A689}"/>
            </a:ext>
          </a:extLst>
        </xdr:cNvPr>
        <xdr:cNvSpPr/>
      </xdr:nvSpPr>
      <xdr:spPr>
        <a:xfrm>
          <a:off x="0" y="635000"/>
          <a:ext cx="6413500" cy="1270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1">
              <a:solidFill>
                <a:srgbClr val="2B4154"/>
              </a:solidFill>
            </a:rPr>
            <a:t>Contact: Contact@tychosgroup.org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482600</xdr:colOff>
      <xdr:row>1</xdr:row>
      <xdr:rowOff>76200</xdr:rowOff>
    </xdr:from>
    <xdr:to>
      <xdr:col>21</xdr:col>
      <xdr:colOff>546100</xdr:colOff>
      <xdr:row>26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B6FCCC-51BF-2447-8437-A2C080DCD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546100</xdr:colOff>
      <xdr:row>27</xdr:row>
      <xdr:rowOff>76200</xdr:rowOff>
    </xdr:from>
    <xdr:to>
      <xdr:col>21</xdr:col>
      <xdr:colOff>584200</xdr:colOff>
      <xdr:row>50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B547EF-FA07-BC40-9979-AAA841B54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787400</xdr:colOff>
      <xdr:row>16</xdr:row>
      <xdr:rowOff>76200</xdr:rowOff>
    </xdr:from>
    <xdr:to>
      <xdr:col>21</xdr:col>
      <xdr:colOff>609600</xdr:colOff>
      <xdr:row>41</xdr:row>
      <xdr:rowOff>177800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FC51CA1-31A4-C44A-85F6-2DBE4D8C6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392112</xdr:colOff>
      <xdr:row>2</xdr:row>
      <xdr:rowOff>3174</xdr:rowOff>
    </xdr:from>
    <xdr:to>
      <xdr:col>9</xdr:col>
      <xdr:colOff>742953</xdr:colOff>
      <xdr:row>17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95D0D0-D3CB-0340-A0FF-81E9407B8E94}"/>
            </a:ext>
          </a:extLst>
        </xdr:cNvPr>
        <xdr:cNvSpPr txBox="1"/>
      </xdr:nvSpPr>
      <xdr:spPr>
        <a:xfrm>
          <a:off x="4430712" y="409574"/>
          <a:ext cx="2293941" cy="3070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Private</a:t>
          </a:r>
          <a:r>
            <a:rPr lang="en-US" sz="1100" b="1" baseline="0"/>
            <a:t> Debt Sources </a:t>
          </a:r>
        </a:p>
        <a:p>
          <a:r>
            <a:rPr lang="en-US" sz="1100" baseline="0"/>
            <a:t>1) Individual and Non Corporate Debt: Bureau of Economic Analysis: Survey of Current Business October 1950 Issue and May 1956 Issue</a:t>
          </a:r>
        </a:p>
        <a:p>
          <a:r>
            <a:rPr lang="en-US" sz="1100" baseline="0"/>
            <a:t>2) Corporate Debt: IRS Statistics of Income </a:t>
          </a:r>
        </a:p>
        <a:p>
          <a:endParaRPr lang="en-US" sz="1100" baseline="0"/>
        </a:p>
        <a:p>
          <a:r>
            <a:rPr lang="en-US" sz="1100" b="1" baseline="0"/>
            <a:t>Private Debt Definitions</a:t>
          </a:r>
          <a:endParaRPr lang="en-US" sz="1100" b="1"/>
        </a:p>
        <a:p>
          <a:r>
            <a:rPr lang="en-US" sz="1100"/>
            <a:t>1) Corporate Debt 1924-1936 includes Mortgages and Bonded Debt only</a:t>
          </a:r>
        </a:p>
        <a:p>
          <a:r>
            <a:rPr lang="en-US" sz="1100"/>
            <a:t>Corporate</a:t>
          </a:r>
          <a:r>
            <a:rPr lang="en-US" sz="1100" baseline="0"/>
            <a:t> Debt 1937-1944 includes Mortgages and Bonded Debt plus Bonds, Notes and Mortgages Payable. </a:t>
          </a:r>
        </a:p>
        <a:p>
          <a:endParaRPr lang="en-US" sz="1100" baseline="0"/>
        </a:p>
        <a:p>
          <a:r>
            <a:rPr lang="en-US" sz="1100" baseline="0"/>
            <a:t>2) Individual and Non Corporate Debt includes Farm and Non Farm Mortgages and Non Mortgages. </a:t>
          </a:r>
        </a:p>
        <a:p>
          <a:endParaRPr lang="en-US" sz="1100" baseline="0"/>
        </a:p>
        <a:p>
          <a:r>
            <a:rPr lang="en-US" sz="1100" baseline="0"/>
            <a:t>3) 1916-1923 it is the sume of Long Term Corporate Debt and Individual and Non Corporate Debt (including Farm and Non Farm Mortgages and Non Mortgages)</a:t>
          </a:r>
          <a:endParaRPr lang="en-US" sz="1100"/>
        </a:p>
      </xdr:txBody>
    </xdr:sp>
    <xdr:clientData/>
  </xdr:twoCellAnchor>
  <xdr:twoCellAnchor>
    <xdr:from>
      <xdr:col>10</xdr:col>
      <xdr:colOff>101600</xdr:colOff>
      <xdr:row>2</xdr:row>
      <xdr:rowOff>88900</xdr:rowOff>
    </xdr:from>
    <xdr:to>
      <xdr:col>20</xdr:col>
      <xdr:colOff>25400</xdr:colOff>
      <xdr:row>23</xdr:row>
      <xdr:rowOff>63500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8B53A192-723E-054D-8919-C870FFAB4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8"/>
  <sheetViews>
    <sheetView showGridLines="0" tabSelected="1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3" sqref="A3:B3"/>
    </sheetView>
  </sheetViews>
  <sheetFormatPr baseColWidth="10" defaultColWidth="11.1640625" defaultRowHeight="18" customHeight="1" x14ac:dyDescent="0.2"/>
  <cols>
    <col min="1" max="1" width="36.5" customWidth="1"/>
    <col min="2" max="2" width="11.1640625" style="1" customWidth="1"/>
    <col min="3" max="3" width="11.1640625" style="2" customWidth="1"/>
    <col min="5" max="5" width="16.6640625" customWidth="1"/>
    <col min="6" max="6" width="12" bestFit="1" customWidth="1"/>
    <col min="8" max="8" width="12.5" bestFit="1" customWidth="1"/>
    <col min="9" max="9" width="12.33203125" customWidth="1"/>
    <col min="10" max="10" width="11.5" bestFit="1" customWidth="1"/>
    <col min="14" max="14" width="11.1640625" style="1" customWidth="1"/>
    <col min="15" max="15" width="11.5" style="1" bestFit="1" customWidth="1"/>
    <col min="24" max="24" width="11.5" bestFit="1" customWidth="1"/>
    <col min="26" max="26" width="12.6640625" customWidth="1"/>
    <col min="27" max="27" width="13.1640625" bestFit="1" customWidth="1"/>
  </cols>
  <sheetData>
    <row r="1" spans="1:28" ht="18" customHeight="1" x14ac:dyDescent="0.2">
      <c r="A1" s="490"/>
      <c r="B1" s="490"/>
      <c r="C1" s="490"/>
      <c r="D1" s="490"/>
      <c r="E1" s="490"/>
      <c r="F1" s="490"/>
      <c r="G1" s="490"/>
      <c r="H1" s="490"/>
      <c r="I1" s="490"/>
      <c r="J1" s="490"/>
      <c r="K1" s="59"/>
      <c r="L1" s="59"/>
      <c r="M1" s="58"/>
      <c r="N1" s="61"/>
      <c r="O1" s="60"/>
      <c r="P1" s="56"/>
      <c r="Q1" s="56"/>
      <c r="R1" s="56"/>
      <c r="S1" s="56"/>
      <c r="Z1" s="44"/>
    </row>
    <row r="2" spans="1:28" ht="55" customHeight="1" x14ac:dyDescent="0.2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58"/>
      <c r="L2" s="59"/>
      <c r="M2" s="58"/>
      <c r="N2" s="57"/>
      <c r="O2" s="57"/>
      <c r="P2" s="56"/>
      <c r="Q2" s="44"/>
      <c r="R2" s="44"/>
      <c r="S2" s="44"/>
      <c r="Z2" s="44"/>
    </row>
    <row r="3" spans="1:28" ht="18" customHeight="1" thickBot="1" x14ac:dyDescent="0.25">
      <c r="A3" s="491" t="s">
        <v>0</v>
      </c>
      <c r="B3" s="492"/>
      <c r="C3" s="55"/>
      <c r="D3" s="54"/>
      <c r="E3" s="54"/>
      <c r="F3" s="54"/>
      <c r="G3" s="53"/>
      <c r="H3" s="52"/>
      <c r="I3" s="52"/>
      <c r="J3" s="51"/>
      <c r="K3" s="50"/>
      <c r="L3" s="50"/>
      <c r="M3" s="50"/>
      <c r="N3" s="49"/>
      <c r="O3" s="49"/>
      <c r="P3" s="48"/>
      <c r="Q3" s="47"/>
      <c r="R3" s="47"/>
      <c r="S3" s="47"/>
      <c r="T3" s="46"/>
      <c r="U3" s="46"/>
      <c r="V3" s="46"/>
      <c r="W3" s="46"/>
      <c r="X3" s="46"/>
      <c r="Y3" s="45"/>
      <c r="Z3" s="44"/>
    </row>
    <row r="4" spans="1:28" ht="30" customHeight="1" x14ac:dyDescent="0.2">
      <c r="A4" s="493" t="s">
        <v>1</v>
      </c>
      <c r="B4" s="478" t="s">
        <v>2</v>
      </c>
      <c r="C4" s="478" t="s">
        <v>3</v>
      </c>
      <c r="D4" s="495"/>
      <c r="E4" s="495"/>
      <c r="F4" s="488"/>
      <c r="G4" s="481" t="s">
        <v>4</v>
      </c>
      <c r="H4" s="478" t="s">
        <v>5</v>
      </c>
      <c r="I4" s="495"/>
      <c r="J4" s="488"/>
      <c r="K4" s="481" t="s">
        <v>6</v>
      </c>
      <c r="L4" s="489" t="s">
        <v>7</v>
      </c>
      <c r="M4" s="489" t="s">
        <v>8</v>
      </c>
      <c r="N4" s="478" t="s">
        <v>9</v>
      </c>
      <c r="O4" s="478" t="s">
        <v>10</v>
      </c>
      <c r="P4" s="480" t="s">
        <v>11</v>
      </c>
      <c r="Q4" s="481" t="s">
        <v>12</v>
      </c>
      <c r="R4" s="478" t="s">
        <v>13</v>
      </c>
      <c r="S4" s="488"/>
      <c r="T4" s="481" t="s">
        <v>14</v>
      </c>
      <c r="U4" s="481" t="s">
        <v>15</v>
      </c>
      <c r="V4" s="485" t="s">
        <v>16</v>
      </c>
      <c r="W4" s="487" t="s">
        <v>17</v>
      </c>
      <c r="X4" s="478" t="s">
        <v>18</v>
      </c>
      <c r="Y4" s="481" t="s">
        <v>19</v>
      </c>
      <c r="Z4" s="482" t="s">
        <v>82</v>
      </c>
    </row>
    <row r="5" spans="1:28" ht="44" customHeight="1" thickBot="1" x14ac:dyDescent="0.25">
      <c r="A5" s="494"/>
      <c r="B5" s="479"/>
      <c r="C5" s="42" t="s">
        <v>20</v>
      </c>
      <c r="D5" s="43" t="s">
        <v>21</v>
      </c>
      <c r="E5" s="43" t="s">
        <v>22</v>
      </c>
      <c r="F5" s="43" t="s">
        <v>23</v>
      </c>
      <c r="G5" s="479"/>
      <c r="H5" s="42" t="s">
        <v>24</v>
      </c>
      <c r="I5" s="42" t="s">
        <v>25</v>
      </c>
      <c r="J5" s="42" t="s">
        <v>26</v>
      </c>
      <c r="K5" s="479"/>
      <c r="L5" s="486"/>
      <c r="M5" s="486"/>
      <c r="N5" s="479"/>
      <c r="O5" s="479"/>
      <c r="P5" s="479"/>
      <c r="Q5" s="479"/>
      <c r="R5" s="41" t="s">
        <v>27</v>
      </c>
      <c r="S5" s="41" t="s">
        <v>28</v>
      </c>
      <c r="T5" s="479"/>
      <c r="U5" s="479"/>
      <c r="V5" s="486"/>
      <c r="W5" s="486"/>
      <c r="X5" s="479"/>
      <c r="Y5" s="479"/>
      <c r="Z5" s="483"/>
    </row>
    <row r="6" spans="1:28" ht="49" hidden="1" customHeight="1" x14ac:dyDescent="0.2">
      <c r="A6" s="40" t="s">
        <v>29</v>
      </c>
      <c r="B6" s="39" t="s">
        <v>30</v>
      </c>
      <c r="C6" s="30" t="s">
        <v>31</v>
      </c>
      <c r="D6" s="38" t="s">
        <v>32</v>
      </c>
      <c r="E6" s="38" t="s">
        <v>33</v>
      </c>
      <c r="F6" s="38" t="s">
        <v>34</v>
      </c>
      <c r="G6" s="35"/>
      <c r="H6" s="30" t="s">
        <v>35</v>
      </c>
      <c r="I6" s="32" t="s">
        <v>36</v>
      </c>
      <c r="J6" s="32" t="s">
        <v>37</v>
      </c>
      <c r="K6" s="35"/>
      <c r="L6" s="31" t="s">
        <v>38</v>
      </c>
      <c r="M6" s="31"/>
      <c r="N6" s="32" t="s">
        <v>39</v>
      </c>
      <c r="O6" s="32" t="s">
        <v>40</v>
      </c>
      <c r="P6" s="37" t="s">
        <v>41</v>
      </c>
      <c r="Q6" s="35"/>
      <c r="R6" s="36" t="s">
        <v>42</v>
      </c>
      <c r="S6" s="35" t="s">
        <v>43</v>
      </c>
      <c r="T6" s="36" t="s">
        <v>44</v>
      </c>
      <c r="U6" s="35"/>
      <c r="V6" s="34" t="s">
        <v>45</v>
      </c>
      <c r="W6" s="33"/>
      <c r="X6" s="32" t="s">
        <v>46</v>
      </c>
      <c r="Y6" s="31"/>
      <c r="Z6" s="30" t="s">
        <v>47</v>
      </c>
    </row>
    <row r="7" spans="1:28" ht="16" customHeight="1" x14ac:dyDescent="0.2">
      <c r="A7" s="62" t="s">
        <v>315</v>
      </c>
      <c r="B7" s="63">
        <v>27944.6</v>
      </c>
      <c r="C7" s="1">
        <v>3254.8829999999998</v>
      </c>
      <c r="D7" s="1">
        <v>26980.404999999999</v>
      </c>
      <c r="E7" s="1">
        <v>7041.2669999999998</v>
      </c>
      <c r="F7" s="64">
        <f>D7+E7</f>
        <v>34021.671999999999</v>
      </c>
      <c r="G7" s="65">
        <f>F7/B7</f>
        <v>1.2174685627992528</v>
      </c>
      <c r="H7" s="1">
        <v>19955.190999999999</v>
      </c>
      <c r="I7" s="468">
        <v>22628.331000000002</v>
      </c>
      <c r="J7" s="64">
        <f>H7+I7</f>
        <v>42583.521999999997</v>
      </c>
      <c r="K7" s="65">
        <f t="shared" ref="K7:K14" si="0">J7/B7</f>
        <v>1.5238551276454126</v>
      </c>
      <c r="L7" s="66" t="s">
        <v>48</v>
      </c>
      <c r="M7" s="511" t="s">
        <v>48</v>
      </c>
      <c r="N7" s="105" t="s">
        <v>48</v>
      </c>
      <c r="O7" s="67" t="s">
        <v>48</v>
      </c>
      <c r="P7" s="68" t="s">
        <v>48</v>
      </c>
      <c r="Q7" s="69" t="s">
        <v>48</v>
      </c>
      <c r="R7" s="70" t="s">
        <v>48</v>
      </c>
      <c r="S7" s="71" t="s">
        <v>48</v>
      </c>
      <c r="T7" s="72" t="s">
        <v>48</v>
      </c>
      <c r="U7" s="73" t="s">
        <v>48</v>
      </c>
      <c r="V7" s="74" t="s">
        <v>48</v>
      </c>
      <c r="W7" s="69" t="s">
        <v>48</v>
      </c>
      <c r="X7" s="75" t="s">
        <v>48</v>
      </c>
      <c r="Y7" s="76" t="s">
        <v>48</v>
      </c>
      <c r="Z7" s="77" t="s">
        <v>48</v>
      </c>
      <c r="AA7" s="29"/>
      <c r="AB7" s="28"/>
    </row>
    <row r="8" spans="1:28" ht="17" customHeight="1" x14ac:dyDescent="0.2">
      <c r="A8" s="62" t="s">
        <v>314</v>
      </c>
      <c r="B8" s="63">
        <v>27610.1</v>
      </c>
      <c r="C8" s="509">
        <v>3263.7069999999999</v>
      </c>
      <c r="D8" s="509">
        <v>26369.066999999999</v>
      </c>
      <c r="E8" s="509">
        <v>6817.835</v>
      </c>
      <c r="F8" s="64">
        <f>D8+E8</f>
        <v>33186.902000000002</v>
      </c>
      <c r="G8" s="65">
        <f>F8/B8</f>
        <v>1.2019841289962732</v>
      </c>
      <c r="H8" s="509">
        <v>19793.494999999999</v>
      </c>
      <c r="I8" s="468">
        <v>22648.876</v>
      </c>
      <c r="J8" s="64">
        <f>H8+I8</f>
        <v>42442.370999999999</v>
      </c>
      <c r="K8" s="65">
        <f t="shared" ref="K8:K12" si="1">J8/B8</f>
        <v>1.5372045374699839</v>
      </c>
      <c r="L8" s="66" t="s">
        <v>48</v>
      </c>
      <c r="M8" s="511" t="s">
        <v>48</v>
      </c>
      <c r="N8" s="105" t="s">
        <v>48</v>
      </c>
      <c r="O8" s="67" t="s">
        <v>48</v>
      </c>
      <c r="P8" s="68" t="s">
        <v>48</v>
      </c>
      <c r="Q8" s="69" t="s">
        <v>48</v>
      </c>
      <c r="R8" s="70" t="s">
        <v>48</v>
      </c>
      <c r="S8" s="71" t="s">
        <v>48</v>
      </c>
      <c r="T8" s="72" t="s">
        <v>48</v>
      </c>
      <c r="U8" s="73" t="s">
        <v>48</v>
      </c>
      <c r="V8" s="74" t="s">
        <v>48</v>
      </c>
      <c r="W8" s="69" t="s">
        <v>48</v>
      </c>
      <c r="X8" s="75" t="s">
        <v>48</v>
      </c>
      <c r="Y8" s="76" t="s">
        <v>48</v>
      </c>
      <c r="Z8" s="77" t="s">
        <v>48</v>
      </c>
      <c r="AA8" s="29"/>
      <c r="AB8" s="28"/>
    </row>
    <row r="9" spans="1:28" ht="17" customHeight="1" x14ac:dyDescent="0.2">
      <c r="A9" s="62" t="s">
        <v>313</v>
      </c>
      <c r="B9" s="63">
        <v>27063</v>
      </c>
      <c r="C9" s="509">
        <v>3266.241</v>
      </c>
      <c r="D9" s="509">
        <v>25501.941999999999</v>
      </c>
      <c r="E9" s="509">
        <v>6850.1989999999996</v>
      </c>
      <c r="F9" s="64">
        <f>D9+E9</f>
        <v>32352.141</v>
      </c>
      <c r="G9" s="65">
        <f>F9/B9</f>
        <v>1.1954380889036691</v>
      </c>
      <c r="H9" s="509">
        <v>19620.268</v>
      </c>
      <c r="I9" s="468">
        <v>22555.508000000002</v>
      </c>
      <c r="J9" s="64">
        <f>H9+I9</f>
        <v>42175.775999999998</v>
      </c>
      <c r="K9" s="65">
        <f t="shared" si="1"/>
        <v>1.5584294424121494</v>
      </c>
      <c r="L9" s="66" t="s">
        <v>48</v>
      </c>
      <c r="M9" s="511" t="s">
        <v>48</v>
      </c>
      <c r="N9" s="105" t="s">
        <v>48</v>
      </c>
      <c r="O9" s="67" t="s">
        <v>48</v>
      </c>
      <c r="P9" s="68" t="s">
        <v>48</v>
      </c>
      <c r="Q9" s="69" t="s">
        <v>48</v>
      </c>
      <c r="R9" s="70" t="s">
        <v>48</v>
      </c>
      <c r="S9" s="71" t="s">
        <v>48</v>
      </c>
      <c r="T9" s="72" t="s">
        <v>48</v>
      </c>
      <c r="U9" s="73" t="s">
        <v>48</v>
      </c>
      <c r="V9" s="74" t="s">
        <v>48</v>
      </c>
      <c r="W9" s="69" t="s">
        <v>48</v>
      </c>
      <c r="X9" s="75" t="s">
        <v>48</v>
      </c>
      <c r="Y9" s="76" t="s">
        <v>48</v>
      </c>
      <c r="Z9" s="77" t="s">
        <v>48</v>
      </c>
      <c r="AA9" s="29"/>
      <c r="AB9" s="28"/>
    </row>
    <row r="10" spans="1:28" ht="17" customHeight="1" x14ac:dyDescent="0.2">
      <c r="A10" s="62" t="s">
        <v>312</v>
      </c>
      <c r="B10" s="63">
        <v>26813.599999999999</v>
      </c>
      <c r="C10" s="509">
        <v>3243.5590000000002</v>
      </c>
      <c r="D10" s="509">
        <v>24734.57</v>
      </c>
      <c r="E10" s="509">
        <v>6743.6120000000001</v>
      </c>
      <c r="F10" s="64">
        <f>D10+E10</f>
        <v>31478.182000000001</v>
      </c>
      <c r="G10" s="65">
        <f>F10/B10</f>
        <v>1.1739632872870485</v>
      </c>
      <c r="H10" s="509">
        <v>19457.152999999998</v>
      </c>
      <c r="I10" s="468">
        <v>22460.848999999998</v>
      </c>
      <c r="J10" s="64">
        <f>H10+I10</f>
        <v>41918.001999999993</v>
      </c>
      <c r="K10" s="65">
        <f t="shared" si="1"/>
        <v>1.5633112301220276</v>
      </c>
      <c r="L10" s="66" t="s">
        <v>48</v>
      </c>
      <c r="M10" s="511" t="s">
        <v>48</v>
      </c>
      <c r="N10" s="105" t="s">
        <v>48</v>
      </c>
      <c r="O10" s="67" t="s">
        <v>48</v>
      </c>
      <c r="P10" s="68" t="s">
        <v>48</v>
      </c>
      <c r="Q10" s="69" t="s">
        <v>48</v>
      </c>
      <c r="R10" s="70" t="s">
        <v>48</v>
      </c>
      <c r="S10" s="71" t="s">
        <v>48</v>
      </c>
      <c r="T10" s="72" t="s">
        <v>48</v>
      </c>
      <c r="U10" s="73" t="s">
        <v>48</v>
      </c>
      <c r="V10" s="74" t="s">
        <v>48</v>
      </c>
      <c r="W10" s="69" t="s">
        <v>48</v>
      </c>
      <c r="X10" s="75" t="s">
        <v>48</v>
      </c>
      <c r="Y10" s="76" t="s">
        <v>48</v>
      </c>
      <c r="Z10" s="77" t="s">
        <v>48</v>
      </c>
      <c r="AB10" s="28"/>
    </row>
    <row r="11" spans="1:28" s="94" customFormat="1" ht="17" customHeight="1" thickBot="1" x14ac:dyDescent="0.25">
      <c r="A11" s="464" t="s">
        <v>81</v>
      </c>
      <c r="B11" s="465">
        <v>26408.400000000001</v>
      </c>
      <c r="C11" s="221">
        <v>3233.6819999999998</v>
      </c>
      <c r="D11" s="221">
        <v>24559.041000000001</v>
      </c>
      <c r="E11" s="221">
        <v>6880.4480000000003</v>
      </c>
      <c r="F11" s="78">
        <f>D11+E11</f>
        <v>31439.489000000001</v>
      </c>
      <c r="G11" s="79">
        <f>F11/B11</f>
        <v>1.1905109359143302</v>
      </c>
      <c r="H11" s="221">
        <v>19429.476999999999</v>
      </c>
      <c r="I11" s="466">
        <v>22225.432000000001</v>
      </c>
      <c r="J11" s="78">
        <f>H11+I11</f>
        <v>41654.909</v>
      </c>
      <c r="K11" s="79">
        <f t="shared" si="1"/>
        <v>1.5773355826176518</v>
      </c>
      <c r="L11" s="80" t="s">
        <v>48</v>
      </c>
      <c r="M11" s="512" t="s">
        <v>48</v>
      </c>
      <c r="N11" s="513" t="s">
        <v>48</v>
      </c>
      <c r="O11" s="81" t="s">
        <v>48</v>
      </c>
      <c r="P11" s="82" t="s">
        <v>48</v>
      </c>
      <c r="Q11" s="83" t="s">
        <v>48</v>
      </c>
      <c r="R11" s="84" t="s">
        <v>48</v>
      </c>
      <c r="S11" s="85" t="s">
        <v>48</v>
      </c>
      <c r="T11" s="86" t="s">
        <v>48</v>
      </c>
      <c r="U11" s="87" t="s">
        <v>48</v>
      </c>
      <c r="V11" s="88" t="s">
        <v>48</v>
      </c>
      <c r="W11" s="83" t="s">
        <v>48</v>
      </c>
      <c r="X11" s="89" t="s">
        <v>48</v>
      </c>
      <c r="Y11" s="90" t="s">
        <v>48</v>
      </c>
      <c r="Z11" s="91" t="s">
        <v>48</v>
      </c>
      <c r="AA11" s="92"/>
      <c r="AB11" s="93"/>
    </row>
    <row r="12" spans="1:28" ht="18" customHeight="1" thickTop="1" x14ac:dyDescent="0.2">
      <c r="A12" s="95">
        <v>2023</v>
      </c>
      <c r="B12" s="96">
        <v>27357.8</v>
      </c>
      <c r="C12" s="97">
        <v>3254.8829999999998</v>
      </c>
      <c r="D12" s="98">
        <v>26980.404999999999</v>
      </c>
      <c r="E12" s="66">
        <v>7041.2669999999998</v>
      </c>
      <c r="F12" s="98">
        <v>34021.671999999999</v>
      </c>
      <c r="G12" s="69">
        <f t="shared" ref="G12" si="2">F12/B12</f>
        <v>1.2435821593841609</v>
      </c>
      <c r="H12" s="1">
        <v>19955.190999999999</v>
      </c>
      <c r="I12" s="1">
        <v>22628.331000000002</v>
      </c>
      <c r="J12" s="67">
        <f>H12+I12</f>
        <v>42583.521999999997</v>
      </c>
      <c r="K12" s="69">
        <f t="shared" si="1"/>
        <v>1.5565404381931296</v>
      </c>
      <c r="L12" s="510" t="s">
        <v>48</v>
      </c>
      <c r="M12" s="511" t="s">
        <v>48</v>
      </c>
      <c r="N12" s="514">
        <v>3028.866</v>
      </c>
      <c r="O12" s="1">
        <v>3806.3009999999999</v>
      </c>
      <c r="P12" s="67">
        <f>N12-O12</f>
        <v>-777.43499999999995</v>
      </c>
      <c r="Q12" s="101">
        <f t="shared" ref="Q12" si="3">P12/B12</f>
        <v>-2.8417306947196044E-2</v>
      </c>
      <c r="R12" s="102" t="s">
        <v>48</v>
      </c>
      <c r="S12" s="71" t="s">
        <v>48</v>
      </c>
      <c r="T12" s="103">
        <v>139.73579355999999</v>
      </c>
      <c r="U12" s="104">
        <f>T12/T13-1</f>
        <v>4.1163383801217091E-2</v>
      </c>
      <c r="V12" s="1">
        <v>20890</v>
      </c>
      <c r="W12" s="104">
        <f t="shared" ref="W12" si="4">V12/B12</f>
        <v>0.76358479117472899</v>
      </c>
      <c r="X12" s="1">
        <v>57174.705999999998</v>
      </c>
      <c r="Y12" s="107">
        <f>X12/B12</f>
        <v>2.0898868330055778</v>
      </c>
      <c r="Z12" s="510" t="s">
        <v>48</v>
      </c>
      <c r="AA12" s="109"/>
    </row>
    <row r="13" spans="1:28" ht="18" customHeight="1" x14ac:dyDescent="0.2">
      <c r="A13" s="95">
        <v>2022</v>
      </c>
      <c r="B13" s="96">
        <v>25744.1</v>
      </c>
      <c r="C13" s="97">
        <v>3216.817</v>
      </c>
      <c r="D13" s="98">
        <v>24559.041000000001</v>
      </c>
      <c r="E13" s="66">
        <v>6880.4480000000003</v>
      </c>
      <c r="F13" s="98">
        <f>D13+E13</f>
        <v>31439.489000000001</v>
      </c>
      <c r="G13" s="69">
        <f t="shared" ref="G13:G55" si="5">F13/B13</f>
        <v>1.2212308451256795</v>
      </c>
      <c r="H13" s="1">
        <v>19429.476999999999</v>
      </c>
      <c r="I13" s="1">
        <v>22232.732000000004</v>
      </c>
      <c r="J13" s="67">
        <f>H13+I13</f>
        <v>41662.209000000003</v>
      </c>
      <c r="K13" s="69">
        <f t="shared" si="0"/>
        <v>1.6183206637637364</v>
      </c>
      <c r="L13" s="1">
        <v>-943.79500000000007</v>
      </c>
      <c r="M13" s="99">
        <f t="shared" ref="M13:M45" si="6">L13/B13</f>
        <v>-3.6660632921717992E-2</v>
      </c>
      <c r="N13" s="514">
        <v>2996.498</v>
      </c>
      <c r="O13" s="1">
        <v>3957.8119999999999</v>
      </c>
      <c r="P13" s="67">
        <f>N13-O13</f>
        <v>-961.31399999999985</v>
      </c>
      <c r="Q13" s="101">
        <f t="shared" ref="Q13:Q45" si="7">P13/B13</f>
        <v>-3.7341138357915013E-2</v>
      </c>
      <c r="R13" s="102" t="s">
        <v>48</v>
      </c>
      <c r="S13" s="71" t="s">
        <v>48</v>
      </c>
      <c r="T13" s="103">
        <v>134.21120617</v>
      </c>
      <c r="U13" s="104">
        <f t="shared" ref="U13:U45" si="8">T13/T14-1</f>
        <v>8.0027998181429361E-2</v>
      </c>
      <c r="V13" s="1">
        <v>21421.1</v>
      </c>
      <c r="W13" s="104">
        <f t="shared" ref="W13:W45" si="9">V13/B13</f>
        <v>0.83207802952909593</v>
      </c>
      <c r="X13" s="1">
        <v>46772.112000000001</v>
      </c>
      <c r="Y13" s="107">
        <f>X13/B13</f>
        <v>1.8168089775909821</v>
      </c>
      <c r="Z13" s="1">
        <v>334356</v>
      </c>
      <c r="AA13" s="109"/>
    </row>
    <row r="14" spans="1:28" ht="18" customHeight="1" x14ac:dyDescent="0.2">
      <c r="A14" s="95">
        <v>2021</v>
      </c>
      <c r="B14" s="96">
        <v>23594</v>
      </c>
      <c r="C14" s="97">
        <v>3274.181</v>
      </c>
      <c r="D14" s="98">
        <v>23188.116999999998</v>
      </c>
      <c r="E14" s="66">
        <v>6448.8860000000004</v>
      </c>
      <c r="F14" s="98">
        <f t="shared" ref="F14:F55" si="10">D14+E14</f>
        <v>29637.002999999997</v>
      </c>
      <c r="G14" s="69">
        <f t="shared" si="5"/>
        <v>1.2561245655675171</v>
      </c>
      <c r="H14" s="1">
        <v>18343.238000000001</v>
      </c>
      <c r="I14" s="1">
        <v>20997.813999999998</v>
      </c>
      <c r="J14" s="67">
        <f>H14+I14</f>
        <v>39341.051999999996</v>
      </c>
      <c r="K14" s="99">
        <f t="shared" si="0"/>
        <v>1.6674176485547172</v>
      </c>
      <c r="L14" s="100">
        <v>-846.35400000000004</v>
      </c>
      <c r="M14" s="99">
        <f t="shared" si="6"/>
        <v>-3.5871577519708403E-2</v>
      </c>
      <c r="N14" s="514">
        <v>2551.33</v>
      </c>
      <c r="O14" s="1">
        <v>3400.3890000000001</v>
      </c>
      <c r="P14" s="67">
        <v>-852.69</v>
      </c>
      <c r="Q14" s="101">
        <f t="shared" si="7"/>
        <v>-3.6140120369585492E-2</v>
      </c>
      <c r="R14" s="102">
        <v>3.2500000000000001E-2</v>
      </c>
      <c r="S14" s="71">
        <v>4.388889E-4</v>
      </c>
      <c r="T14" s="103">
        <v>124.26641383</v>
      </c>
      <c r="U14" s="104">
        <f t="shared" si="8"/>
        <v>4.6978588646722663E-2</v>
      </c>
      <c r="V14" s="105">
        <v>21644</v>
      </c>
      <c r="W14" s="104">
        <f t="shared" si="9"/>
        <v>0.91735186911926758</v>
      </c>
      <c r="X14" s="106">
        <v>59249.521999999997</v>
      </c>
      <c r="Y14" s="107">
        <f>X14/B14</f>
        <v>2.5112114096804272</v>
      </c>
      <c r="Z14" s="108">
        <v>332838</v>
      </c>
      <c r="AA14" s="109"/>
    </row>
    <row r="15" spans="1:28" ht="18" customHeight="1" x14ac:dyDescent="0.2">
      <c r="A15" s="95">
        <v>2020</v>
      </c>
      <c r="B15" s="96">
        <v>21323</v>
      </c>
      <c r="C15" s="97">
        <v>3204.7510000000002</v>
      </c>
      <c r="D15" s="98">
        <v>21671.624</v>
      </c>
      <c r="E15" s="66">
        <v>6096.3819999999996</v>
      </c>
      <c r="F15" s="98">
        <f t="shared" si="10"/>
        <v>27768.006000000001</v>
      </c>
      <c r="G15" s="69">
        <f t="shared" si="5"/>
        <v>1.3022560615298036</v>
      </c>
      <c r="H15" s="1">
        <v>16730.45</v>
      </c>
      <c r="I15" s="1">
        <v>19752.640000000003</v>
      </c>
      <c r="J15" s="67">
        <f t="shared" ref="J15:J58" si="11">H15+I15</f>
        <v>36483.090000000004</v>
      </c>
      <c r="K15" s="99">
        <f t="shared" ref="K15:K45" si="12">J15/B15</f>
        <v>1.7109735965858464</v>
      </c>
      <c r="L15" s="100">
        <v>-619.69799999999998</v>
      </c>
      <c r="M15" s="99">
        <f t="shared" si="6"/>
        <v>-2.9062420860104111E-2</v>
      </c>
      <c r="N15" s="514">
        <v>2150.1129999999998</v>
      </c>
      <c r="O15" s="1">
        <v>2776.5</v>
      </c>
      <c r="P15" s="67">
        <v>-627.49900000000002</v>
      </c>
      <c r="Q15" s="101">
        <f t="shared" si="7"/>
        <v>-2.9428269943253763E-2</v>
      </c>
      <c r="R15" s="102">
        <v>3.5441666699999999E-2</v>
      </c>
      <c r="S15" s="71">
        <v>3.8166667E-3</v>
      </c>
      <c r="T15" s="103">
        <v>118.69050158</v>
      </c>
      <c r="U15" s="104">
        <f t="shared" si="8"/>
        <v>1.2335843954396131E-2</v>
      </c>
      <c r="V15" s="105">
        <v>19242.7</v>
      </c>
      <c r="W15" s="104">
        <f t="shared" si="9"/>
        <v>0.90243868123622384</v>
      </c>
      <c r="X15" s="106">
        <v>46923.756000000001</v>
      </c>
      <c r="Y15" s="107">
        <f>X15/B15</f>
        <v>2.2006169863527645</v>
      </c>
      <c r="Z15" s="108">
        <v>332069</v>
      </c>
      <c r="AA15" s="109"/>
    </row>
    <row r="16" spans="1:28" ht="18" customHeight="1" x14ac:dyDescent="0.2">
      <c r="A16" s="95">
        <v>2019</v>
      </c>
      <c r="B16" s="96">
        <v>21521.4</v>
      </c>
      <c r="C16" s="97">
        <v>3113.5050000000001</v>
      </c>
      <c r="D16" s="98">
        <v>17208.602999999999</v>
      </c>
      <c r="E16" s="66">
        <v>6013.9880000000003</v>
      </c>
      <c r="F16" s="98">
        <f t="shared" si="10"/>
        <v>23222.591</v>
      </c>
      <c r="G16" s="69">
        <f t="shared" si="5"/>
        <v>1.0790464839647977</v>
      </c>
      <c r="H16" s="1">
        <v>16165.11</v>
      </c>
      <c r="I16" s="1">
        <v>17930.547999999999</v>
      </c>
      <c r="J16" s="67">
        <f t="shared" si="11"/>
        <v>34095.657999999996</v>
      </c>
      <c r="K16" s="99">
        <f t="shared" si="12"/>
        <v>1.5842676591671543</v>
      </c>
      <c r="L16" s="100">
        <v>-445.95800000000003</v>
      </c>
      <c r="M16" s="99">
        <f t="shared" si="6"/>
        <v>-2.0721607330378134E-2</v>
      </c>
      <c r="N16" s="514">
        <v>2538.451</v>
      </c>
      <c r="O16" s="1">
        <v>3116.9540000000002</v>
      </c>
      <c r="P16" s="67">
        <v>-578.78399999999999</v>
      </c>
      <c r="Q16" s="101">
        <f t="shared" si="7"/>
        <v>-2.6893417714460952E-2</v>
      </c>
      <c r="R16" s="102">
        <v>5.2824999999999997E-2</v>
      </c>
      <c r="S16" s="71">
        <v>2.0716666700000001E-2</v>
      </c>
      <c r="T16" s="103">
        <v>117.24419548</v>
      </c>
      <c r="U16" s="104">
        <f t="shared" si="8"/>
        <v>1.812210082770993E-2</v>
      </c>
      <c r="V16" s="105">
        <v>15412.5</v>
      </c>
      <c r="W16" s="104">
        <f t="shared" si="9"/>
        <v>0.7161476483871867</v>
      </c>
      <c r="X16" s="106">
        <v>38457.116000000002</v>
      </c>
      <c r="Y16" s="107">
        <f>X16/B16</f>
        <v>1.7869244565873967</v>
      </c>
      <c r="Z16" s="108">
        <v>329255</v>
      </c>
      <c r="AA16" s="109"/>
    </row>
    <row r="17" spans="1:27" ht="18" customHeight="1" x14ac:dyDescent="0.2">
      <c r="A17" s="95">
        <v>2018</v>
      </c>
      <c r="B17" s="111">
        <v>20656.5</v>
      </c>
      <c r="C17" s="97">
        <v>3115.1410000000001</v>
      </c>
      <c r="D17" s="98">
        <v>16143.682000000001</v>
      </c>
      <c r="E17" s="66">
        <v>5853.3540000000003</v>
      </c>
      <c r="F17" s="98">
        <f>D17+E17</f>
        <v>21997.036</v>
      </c>
      <c r="G17" s="69">
        <f t="shared" si="5"/>
        <v>1.0648965700868975</v>
      </c>
      <c r="H17" s="1">
        <v>15581.968000000001</v>
      </c>
      <c r="I17" s="1">
        <v>17066.584999999999</v>
      </c>
      <c r="J17" s="67">
        <f t="shared" si="11"/>
        <v>32648.553</v>
      </c>
      <c r="K17" s="99">
        <f t="shared" si="12"/>
        <v>1.5805462203180596</v>
      </c>
      <c r="L17" s="100">
        <v>-439.851</v>
      </c>
      <c r="M17" s="99">
        <f t="shared" si="6"/>
        <v>-2.1293587974729505E-2</v>
      </c>
      <c r="N17" s="514">
        <v>2538.0889999999999</v>
      </c>
      <c r="O17" s="1">
        <v>3131.165</v>
      </c>
      <c r="P17" s="67">
        <v>-593.07800000000009</v>
      </c>
      <c r="Q17" s="101">
        <f t="shared" si="7"/>
        <v>-2.8711446760099731E-2</v>
      </c>
      <c r="R17" s="102">
        <v>4.9041666700000007E-2</v>
      </c>
      <c r="S17" s="71">
        <v>1.9391666700000001E-2</v>
      </c>
      <c r="T17" s="103">
        <v>115.15730322</v>
      </c>
      <c r="U17" s="104">
        <f t="shared" si="8"/>
        <v>2.4425832947694737E-2</v>
      </c>
      <c r="V17" s="105">
        <v>14448.8</v>
      </c>
      <c r="W17" s="104">
        <f t="shared" si="9"/>
        <v>0.69947958269794008</v>
      </c>
      <c r="X17" s="106">
        <v>30471.333999999999</v>
      </c>
      <c r="Y17" s="107">
        <v>1.4814935855</v>
      </c>
      <c r="Z17" s="108">
        <v>327668</v>
      </c>
      <c r="AA17" s="109"/>
    </row>
    <row r="18" spans="1:27" ht="18" customHeight="1" x14ac:dyDescent="0.2">
      <c r="A18" s="95">
        <v>2017</v>
      </c>
      <c r="B18" s="112">
        <v>19612.099999999999</v>
      </c>
      <c r="C18" s="97">
        <v>3154.1</v>
      </c>
      <c r="D18" s="98">
        <v>14847.501</v>
      </c>
      <c r="E18" s="66">
        <v>5669.6419999999998</v>
      </c>
      <c r="F18" s="98">
        <f t="shared" si="10"/>
        <v>20517.143</v>
      </c>
      <c r="G18" s="69">
        <f t="shared" si="5"/>
        <v>1.0461471744484274</v>
      </c>
      <c r="H18" s="1">
        <v>15109.509</v>
      </c>
      <c r="I18" s="1">
        <v>16022.782000000001</v>
      </c>
      <c r="J18" s="67">
        <f t="shared" si="11"/>
        <v>31132.291000000001</v>
      </c>
      <c r="K18" s="99">
        <f t="shared" si="12"/>
        <v>1.5874022159789112</v>
      </c>
      <c r="L18" s="100">
        <v>-361.02199999999999</v>
      </c>
      <c r="M18" s="99">
        <f t="shared" si="6"/>
        <v>-1.8408125595933123E-2</v>
      </c>
      <c r="N18" s="514">
        <v>2388.261</v>
      </c>
      <c r="O18" s="1">
        <v>2931.5880000000002</v>
      </c>
      <c r="P18" s="67">
        <v>-536.73399999999992</v>
      </c>
      <c r="Q18" s="101">
        <f t="shared" si="7"/>
        <v>-2.7367492517374477E-2</v>
      </c>
      <c r="R18" s="102">
        <v>4.0966666700000001E-2</v>
      </c>
      <c r="S18" s="71">
        <v>9.3083333000000008E-3</v>
      </c>
      <c r="T18" s="103">
        <v>112.4115573</v>
      </c>
      <c r="U18" s="104">
        <f t="shared" si="8"/>
        <v>2.1301100055249655E-2</v>
      </c>
      <c r="V18" s="105">
        <v>13945</v>
      </c>
      <c r="W18" s="104">
        <f t="shared" si="9"/>
        <v>0.71104063307855869</v>
      </c>
      <c r="X18" s="106">
        <v>33114.781999999999</v>
      </c>
      <c r="Y18" s="107">
        <v>1.6484502645000001</v>
      </c>
      <c r="Z18" s="108">
        <v>326037</v>
      </c>
      <c r="AA18" s="109"/>
    </row>
    <row r="19" spans="1:27" ht="18" customHeight="1" x14ac:dyDescent="0.2">
      <c r="A19" s="113">
        <v>2016</v>
      </c>
      <c r="B19" s="112">
        <v>18804.900000000001</v>
      </c>
      <c r="C19" s="114">
        <v>3155.1790000000001</v>
      </c>
      <c r="D19" s="98">
        <v>14463.789000000001</v>
      </c>
      <c r="E19" s="66">
        <v>5537.5010000000002</v>
      </c>
      <c r="F19" s="98">
        <f t="shared" si="10"/>
        <v>20001.29</v>
      </c>
      <c r="G19" s="69">
        <f t="shared" si="5"/>
        <v>1.063621183840382</v>
      </c>
      <c r="H19" s="1">
        <v>14554.054</v>
      </c>
      <c r="I19" s="1">
        <v>14889.273000000001</v>
      </c>
      <c r="J19" s="67">
        <f t="shared" si="11"/>
        <v>29443.327000000001</v>
      </c>
      <c r="K19" s="69">
        <f t="shared" si="12"/>
        <v>1.5657263266489052</v>
      </c>
      <c r="L19" s="66">
        <v>-396.21600000000001</v>
      </c>
      <c r="M19" s="99">
        <f t="shared" si="6"/>
        <v>-2.1069827544948391E-2</v>
      </c>
      <c r="N19" s="514">
        <v>2235.558</v>
      </c>
      <c r="O19" s="1">
        <v>2738.83</v>
      </c>
      <c r="P19" s="67">
        <v>-506.24900000000002</v>
      </c>
      <c r="Q19" s="69">
        <f t="shared" si="7"/>
        <v>-2.6921121622555822E-2</v>
      </c>
      <c r="R19" s="115">
        <v>3.51166667E-2</v>
      </c>
      <c r="S19" s="71">
        <v>3.1749999999999999E-3</v>
      </c>
      <c r="T19" s="72">
        <v>110.06700893</v>
      </c>
      <c r="U19" s="69">
        <f t="shared" si="8"/>
        <v>1.2615832024232221E-2</v>
      </c>
      <c r="V19" s="116">
        <v>13299.9</v>
      </c>
      <c r="W19" s="69">
        <f t="shared" si="9"/>
        <v>0.70725715106169129</v>
      </c>
      <c r="X19" s="67">
        <v>27851.593000000001</v>
      </c>
      <c r="Y19" s="117">
        <v>1.4621224940999999</v>
      </c>
      <c r="Z19" s="118">
        <v>324135</v>
      </c>
      <c r="AA19" s="109"/>
    </row>
    <row r="20" spans="1:27" ht="18" customHeight="1" x14ac:dyDescent="0.2">
      <c r="A20" s="95">
        <v>2015</v>
      </c>
      <c r="B20" s="112">
        <v>18295</v>
      </c>
      <c r="C20" s="97">
        <v>3123.259</v>
      </c>
      <c r="D20" s="98">
        <v>13701.775</v>
      </c>
      <c r="E20" s="66">
        <v>5244.9639999999999</v>
      </c>
      <c r="F20" s="98">
        <f t="shared" si="10"/>
        <v>18946.739000000001</v>
      </c>
      <c r="G20" s="69">
        <f t="shared" si="5"/>
        <v>1.0356238863077345</v>
      </c>
      <c r="H20" s="1">
        <v>14134.879000000001</v>
      </c>
      <c r="I20" s="1">
        <v>14150.138999999999</v>
      </c>
      <c r="J20" s="67">
        <f t="shared" si="11"/>
        <v>28285.018</v>
      </c>
      <c r="K20" s="99">
        <f t="shared" si="12"/>
        <v>1.5460518174364581</v>
      </c>
      <c r="L20" s="100">
        <v>-408.45300000000003</v>
      </c>
      <c r="M20" s="99">
        <f t="shared" si="6"/>
        <v>-2.2325936048100577E-2</v>
      </c>
      <c r="N20" s="514">
        <v>2270.6219999999998</v>
      </c>
      <c r="O20" s="1">
        <v>2794.942</v>
      </c>
      <c r="P20" s="67">
        <v>-526.19899999999996</v>
      </c>
      <c r="Q20" s="101">
        <f t="shared" si="7"/>
        <v>-2.8761902159059851E-2</v>
      </c>
      <c r="R20" s="102">
        <v>3.2599999999999997E-2</v>
      </c>
      <c r="S20" s="71">
        <v>5.2499999999999997E-4</v>
      </c>
      <c r="T20" s="103">
        <v>108.69572196</v>
      </c>
      <c r="U20" s="104">
        <f t="shared" si="8"/>
        <v>1.1862713395791591E-3</v>
      </c>
      <c r="V20" s="119">
        <v>12427.3</v>
      </c>
      <c r="W20" s="104">
        <f t="shared" si="9"/>
        <v>0.67927302541678047</v>
      </c>
      <c r="X20" s="106">
        <v>25646.275000000001</v>
      </c>
      <c r="Y20" s="107">
        <v>1.3758784873000001</v>
      </c>
      <c r="Z20" s="108">
        <v>321926</v>
      </c>
      <c r="AA20" s="109"/>
    </row>
    <row r="21" spans="1:27" ht="18" customHeight="1" x14ac:dyDescent="0.2">
      <c r="A21" s="95">
        <v>2014</v>
      </c>
      <c r="B21" s="112">
        <v>17608.099999999999</v>
      </c>
      <c r="C21" s="97">
        <v>3108.386</v>
      </c>
      <c r="D21" s="98">
        <v>13048.191999999999</v>
      </c>
      <c r="E21" s="66">
        <v>5117.6310000000003</v>
      </c>
      <c r="F21" s="98">
        <f t="shared" si="10"/>
        <v>18165.823</v>
      </c>
      <c r="G21" s="69">
        <f t="shared" si="5"/>
        <v>1.0316742294739354</v>
      </c>
      <c r="H21" s="1">
        <v>13911.726000000001</v>
      </c>
      <c r="I21" s="1">
        <v>13183.567000000001</v>
      </c>
      <c r="J21" s="67">
        <f t="shared" si="11"/>
        <v>27095.293000000001</v>
      </c>
      <c r="K21" s="99">
        <f t="shared" si="12"/>
        <v>1.5387970877039547</v>
      </c>
      <c r="L21" s="120">
        <v>-370.05599999999998</v>
      </c>
      <c r="M21" s="121">
        <f t="shared" si="6"/>
        <v>-2.1016236845542678E-2</v>
      </c>
      <c r="N21" s="514">
        <v>2378.5439999999999</v>
      </c>
      <c r="O21" s="1">
        <v>2887.4450000000002</v>
      </c>
      <c r="P21" s="122">
        <v>-510.03699999999998</v>
      </c>
      <c r="Q21" s="123">
        <f t="shared" si="7"/>
        <v>-2.8966044036551362E-2</v>
      </c>
      <c r="R21" s="124">
        <v>3.2500000000000001E-2</v>
      </c>
      <c r="S21" s="125">
        <v>3.500000000000001E-4</v>
      </c>
      <c r="T21" s="103">
        <v>108.56693212</v>
      </c>
      <c r="U21" s="104">
        <f t="shared" si="8"/>
        <v>1.6222229830069157E-2</v>
      </c>
      <c r="V21" s="126">
        <v>11760</v>
      </c>
      <c r="W21" s="104">
        <f t="shared" si="9"/>
        <v>0.66787444414786379</v>
      </c>
      <c r="X21" s="106">
        <v>26632.584999999999</v>
      </c>
      <c r="Y21" s="107">
        <v>1.5027377059</v>
      </c>
      <c r="Z21" s="108">
        <v>319652</v>
      </c>
      <c r="AA21" s="109"/>
    </row>
    <row r="22" spans="1:27" ht="18" customHeight="1" x14ac:dyDescent="0.2">
      <c r="A22" s="127">
        <v>2013</v>
      </c>
      <c r="B22" s="112">
        <v>16880.7</v>
      </c>
      <c r="C22" s="128">
        <v>3179.933</v>
      </c>
      <c r="D22" s="98">
        <v>12379.68</v>
      </c>
      <c r="E22" s="66">
        <v>4996.7820000000002</v>
      </c>
      <c r="F22" s="98">
        <f t="shared" si="10"/>
        <v>17376.462</v>
      </c>
      <c r="G22" s="69">
        <f t="shared" si="5"/>
        <v>1.0293685688389698</v>
      </c>
      <c r="H22" s="1">
        <v>13807.909</v>
      </c>
      <c r="I22" s="1">
        <v>12296.982367673179</v>
      </c>
      <c r="J22" s="67">
        <f t="shared" si="11"/>
        <v>26104.891367673179</v>
      </c>
      <c r="K22" s="121">
        <f t="shared" si="12"/>
        <v>1.5464341743928378</v>
      </c>
      <c r="L22" s="120">
        <v>-339.517</v>
      </c>
      <c r="M22" s="121">
        <f t="shared" si="6"/>
        <v>-2.0112732291907326E-2</v>
      </c>
      <c r="N22" s="514">
        <v>2287.9209999999998</v>
      </c>
      <c r="O22" s="1">
        <v>2766.3760000000002</v>
      </c>
      <c r="P22" s="122">
        <v>-479.39299999999997</v>
      </c>
      <c r="Q22" s="123">
        <f t="shared" si="7"/>
        <v>-2.8398881562968357E-2</v>
      </c>
      <c r="R22" s="131">
        <v>3.2500000000000001E-2</v>
      </c>
      <c r="S22" s="132">
        <v>5.9166669999999994E-4</v>
      </c>
      <c r="T22" s="133">
        <v>106.83384887</v>
      </c>
      <c r="U22" s="104">
        <f t="shared" si="8"/>
        <v>1.4648326537688883E-2</v>
      </c>
      <c r="V22" s="134">
        <v>11104.3</v>
      </c>
      <c r="W22" s="104">
        <f t="shared" si="9"/>
        <v>0.65781039885786718</v>
      </c>
      <c r="X22" s="135">
        <v>24053.363000000001</v>
      </c>
      <c r="Y22" s="136">
        <v>1.4319374126</v>
      </c>
      <c r="Z22" s="137">
        <v>317339</v>
      </c>
      <c r="AA22" s="109"/>
    </row>
    <row r="23" spans="1:27" ht="18" customHeight="1" x14ac:dyDescent="0.2">
      <c r="A23" s="127">
        <v>2012</v>
      </c>
      <c r="B23" s="112">
        <v>16254</v>
      </c>
      <c r="C23" s="128">
        <v>3185.3519999999999</v>
      </c>
      <c r="D23" s="98">
        <v>11611.439</v>
      </c>
      <c r="E23" s="66">
        <v>4846.174</v>
      </c>
      <c r="F23" s="98">
        <f t="shared" si="10"/>
        <v>16457.613000000001</v>
      </c>
      <c r="G23" s="69">
        <f t="shared" si="5"/>
        <v>1.0125269472129939</v>
      </c>
      <c r="H23" s="1">
        <v>13582.7</v>
      </c>
      <c r="I23" s="1">
        <v>11670.653145358065</v>
      </c>
      <c r="J23" s="67">
        <f t="shared" si="11"/>
        <v>25253.353145358065</v>
      </c>
      <c r="K23" s="121">
        <f t="shared" si="12"/>
        <v>1.5536700593920305</v>
      </c>
      <c r="L23" s="120">
        <v>-418.18099999999998</v>
      </c>
      <c r="M23" s="121">
        <f t="shared" si="6"/>
        <v>-2.572788236741725E-2</v>
      </c>
      <c r="N23" s="514">
        <v>2217.6999999999998</v>
      </c>
      <c r="O23" s="1">
        <v>2769.3180000000002</v>
      </c>
      <c r="P23" s="122">
        <v>-551.61699999999996</v>
      </c>
      <c r="Q23" s="123">
        <f t="shared" si="7"/>
        <v>-3.393730773963332E-2</v>
      </c>
      <c r="R23" s="131">
        <v>3.2500000000000001E-2</v>
      </c>
      <c r="S23" s="132">
        <v>8.7499999999999991E-4</v>
      </c>
      <c r="T23" s="133">
        <v>105.29150453</v>
      </c>
      <c r="U23" s="104">
        <f t="shared" si="8"/>
        <v>2.069337261117532E-2</v>
      </c>
      <c r="V23" s="126">
        <v>10531.4</v>
      </c>
      <c r="W23" s="104">
        <f t="shared" si="9"/>
        <v>0.64792666420573397</v>
      </c>
      <c r="X23" s="135">
        <v>18577.561000000002</v>
      </c>
      <c r="Y23" s="136">
        <v>1.1525791652999999</v>
      </c>
      <c r="Z23" s="138">
        <v>315181</v>
      </c>
      <c r="AA23" s="109"/>
    </row>
    <row r="24" spans="1:27" ht="17" customHeight="1" x14ac:dyDescent="0.2">
      <c r="A24" s="127">
        <v>2011</v>
      </c>
      <c r="B24" s="112">
        <v>15599.7</v>
      </c>
      <c r="C24" s="128">
        <v>3186.8380000000002</v>
      </c>
      <c r="D24" s="98">
        <v>10477.77</v>
      </c>
      <c r="E24" s="66">
        <v>4770.4430000000002</v>
      </c>
      <c r="F24" s="98">
        <f t="shared" si="10"/>
        <v>15248.213</v>
      </c>
      <c r="G24" s="69">
        <f t="shared" si="5"/>
        <v>0.97746834875029642</v>
      </c>
      <c r="H24" s="1">
        <v>13692.844999999999</v>
      </c>
      <c r="I24" s="1">
        <v>11039.834086463645</v>
      </c>
      <c r="J24" s="67">
        <f t="shared" si="11"/>
        <v>24732.679086463642</v>
      </c>
      <c r="K24" s="121">
        <f t="shared" si="12"/>
        <v>1.5854586361573391</v>
      </c>
      <c r="L24" s="120">
        <v>-455.30200000000002</v>
      </c>
      <c r="M24" s="121">
        <f t="shared" si="6"/>
        <v>-2.9186586921543363E-2</v>
      </c>
      <c r="N24" s="514">
        <v>2115.864</v>
      </c>
      <c r="O24" s="1">
        <v>2695.48</v>
      </c>
      <c r="P24" s="122">
        <v>-579.61699999999996</v>
      </c>
      <c r="Q24" s="123">
        <f t="shared" si="7"/>
        <v>-3.7155650429174916E-2</v>
      </c>
      <c r="R24" s="131">
        <v>3.2500000000000001E-2</v>
      </c>
      <c r="S24" s="132">
        <v>5.7499999999999999E-4</v>
      </c>
      <c r="T24" s="133">
        <v>103.15684157</v>
      </c>
      <c r="U24" s="104">
        <f t="shared" si="8"/>
        <v>3.1568415700000019E-2</v>
      </c>
      <c r="V24" s="126">
        <v>9729.2000000000007</v>
      </c>
      <c r="W24" s="104">
        <f t="shared" si="9"/>
        <v>0.62367866048706067</v>
      </c>
      <c r="X24" s="135">
        <v>16339.995999999999</v>
      </c>
      <c r="Y24" s="136">
        <v>1.0063133617</v>
      </c>
      <c r="Z24" s="137">
        <v>312978</v>
      </c>
      <c r="AA24" s="109"/>
    </row>
    <row r="25" spans="1:27" ht="18" customHeight="1" x14ac:dyDescent="0.2">
      <c r="A25" s="127">
        <v>2010</v>
      </c>
      <c r="B25" s="112">
        <v>15049</v>
      </c>
      <c r="C25" s="128">
        <v>3219.261</v>
      </c>
      <c r="D25" s="98">
        <v>9419.5730000000003</v>
      </c>
      <c r="E25" s="66">
        <v>4629.808</v>
      </c>
      <c r="F25" s="98">
        <f t="shared" si="10"/>
        <v>14049.381000000001</v>
      </c>
      <c r="G25" s="69">
        <f t="shared" si="5"/>
        <v>0.9335757193168982</v>
      </c>
      <c r="H25" s="1">
        <v>13804.880999999999</v>
      </c>
      <c r="I25" s="1">
        <v>10724.875492418869</v>
      </c>
      <c r="J25" s="67">
        <f t="shared" si="11"/>
        <v>24529.75649241887</v>
      </c>
      <c r="K25" s="121">
        <f t="shared" si="12"/>
        <v>1.6299924574668663</v>
      </c>
      <c r="L25" s="120">
        <v>-432.01</v>
      </c>
      <c r="M25" s="121">
        <f t="shared" si="6"/>
        <v>-2.8706890823310519E-2</v>
      </c>
      <c r="N25" s="514">
        <v>1857.2460000000001</v>
      </c>
      <c r="O25" s="1">
        <v>2389.556</v>
      </c>
      <c r="P25" s="122">
        <v>-532.30999999999995</v>
      </c>
      <c r="Q25" s="123">
        <f t="shared" si="7"/>
        <v>-3.5371785500697715E-2</v>
      </c>
      <c r="R25" s="131">
        <v>3.2500000000000001E-2</v>
      </c>
      <c r="S25" s="132">
        <v>1.3416667000000001E-3</v>
      </c>
      <c r="T25" s="133">
        <v>100</v>
      </c>
      <c r="U25" s="104">
        <f t="shared" si="8"/>
        <v>1.6400434434874267E-2</v>
      </c>
      <c r="V25" s="126">
        <v>8857.6</v>
      </c>
      <c r="W25" s="104">
        <f t="shared" si="9"/>
        <v>0.58858395906704764</v>
      </c>
      <c r="X25" s="135">
        <v>16649.22</v>
      </c>
      <c r="Y25" s="136">
        <v>1.1528409081</v>
      </c>
      <c r="Z25" s="137">
        <v>310769</v>
      </c>
      <c r="AA25" s="109"/>
    </row>
    <row r="26" spans="1:27" ht="18" customHeight="1" x14ac:dyDescent="0.2">
      <c r="A26" s="127">
        <v>2009</v>
      </c>
      <c r="B26" s="112">
        <v>14478.1</v>
      </c>
      <c r="C26" s="128">
        <v>3124.03</v>
      </c>
      <c r="D26" s="98">
        <v>7837.857</v>
      </c>
      <c r="E26" s="66">
        <v>4496.99</v>
      </c>
      <c r="F26" s="98">
        <f t="shared" si="10"/>
        <v>12334.847</v>
      </c>
      <c r="G26" s="69">
        <f t="shared" si="5"/>
        <v>0.85196586568679589</v>
      </c>
      <c r="H26" s="1">
        <v>14037.331</v>
      </c>
      <c r="I26" s="1">
        <v>10816.467192201482</v>
      </c>
      <c r="J26" s="67">
        <f t="shared" si="11"/>
        <v>24853.798192201481</v>
      </c>
      <c r="K26" s="121">
        <f t="shared" si="12"/>
        <v>1.7166477778300662</v>
      </c>
      <c r="L26" s="120">
        <v>-379.72899999999998</v>
      </c>
      <c r="M26" s="121">
        <f t="shared" si="6"/>
        <v>-2.6227819948750179E-2</v>
      </c>
      <c r="N26" s="514">
        <v>1582.7739999999999</v>
      </c>
      <c r="O26" s="1">
        <v>2001.9259999999999</v>
      </c>
      <c r="P26" s="122">
        <v>-419.15199999999999</v>
      </c>
      <c r="Q26" s="123">
        <f t="shared" si="7"/>
        <v>-2.895076011355081E-2</v>
      </c>
      <c r="R26" s="131">
        <v>3.2500000000000001E-2</v>
      </c>
      <c r="S26" s="132">
        <v>1.6000000000000001E-3</v>
      </c>
      <c r="T26" s="133">
        <v>98.386419970000006</v>
      </c>
      <c r="U26" s="104">
        <f t="shared" si="8"/>
        <v>-3.5554627207393663E-3</v>
      </c>
      <c r="V26" s="126">
        <v>8543.7000000000007</v>
      </c>
      <c r="W26" s="104">
        <f t="shared" si="9"/>
        <v>0.59011196220498552</v>
      </c>
      <c r="X26" s="135">
        <v>14282.195</v>
      </c>
      <c r="Y26" s="136">
        <v>1.0434878281</v>
      </c>
      <c r="Z26" s="137">
        <v>308633</v>
      </c>
      <c r="AA26" s="109"/>
    </row>
    <row r="27" spans="1:27" ht="18" customHeight="1" x14ac:dyDescent="0.2">
      <c r="A27" s="127">
        <v>2008</v>
      </c>
      <c r="B27" s="112">
        <v>14769.9</v>
      </c>
      <c r="C27" s="128">
        <v>2981.2550000000001</v>
      </c>
      <c r="D27" s="98">
        <v>6395.9960000000001</v>
      </c>
      <c r="E27" s="66">
        <v>4327.16</v>
      </c>
      <c r="F27" s="98">
        <f t="shared" si="10"/>
        <v>10723.155999999999</v>
      </c>
      <c r="G27" s="69">
        <f t="shared" si="5"/>
        <v>0.72601412331837045</v>
      </c>
      <c r="H27" s="1">
        <v>14200.633</v>
      </c>
      <c r="I27" s="1">
        <v>11292.378643162949</v>
      </c>
      <c r="J27" s="67">
        <f t="shared" si="11"/>
        <v>25493.01164316295</v>
      </c>
      <c r="K27" s="121">
        <f t="shared" si="12"/>
        <v>1.7260111201269441</v>
      </c>
      <c r="L27" s="120">
        <v>-696.52200000000005</v>
      </c>
      <c r="M27" s="121">
        <f t="shared" si="6"/>
        <v>-4.7158206893750131E-2</v>
      </c>
      <c r="N27" s="514">
        <v>1835.279</v>
      </c>
      <c r="O27" s="1">
        <v>2576.15</v>
      </c>
      <c r="P27" s="122">
        <v>-740.87</v>
      </c>
      <c r="Q27" s="123">
        <f t="shared" si="7"/>
        <v>-5.0160800005416423E-2</v>
      </c>
      <c r="R27" s="131">
        <v>5.0874999999999997E-2</v>
      </c>
      <c r="S27" s="132">
        <v>1.46E-2</v>
      </c>
      <c r="T27" s="133">
        <v>98.737477389999995</v>
      </c>
      <c r="U27" s="104">
        <f t="shared" si="8"/>
        <v>3.8391003002928192E-2</v>
      </c>
      <c r="V27" s="126">
        <v>8231.5</v>
      </c>
      <c r="W27" s="104">
        <f t="shared" si="9"/>
        <v>0.55731589245695634</v>
      </c>
      <c r="X27" s="135">
        <v>11308.869000000001</v>
      </c>
      <c r="Y27" s="136">
        <v>0.78776596240000007</v>
      </c>
      <c r="Z27" s="137">
        <v>306004</v>
      </c>
      <c r="AA27" s="109"/>
    </row>
    <row r="28" spans="1:27" ht="18" customHeight="1" x14ac:dyDescent="0.2">
      <c r="A28" s="127">
        <v>2007</v>
      </c>
      <c r="B28" s="112">
        <v>14474.2</v>
      </c>
      <c r="C28" s="128">
        <v>2939.9639999999999</v>
      </c>
      <c r="D28" s="98">
        <v>5159.4269999999997</v>
      </c>
      <c r="E28" s="66">
        <v>4092.89</v>
      </c>
      <c r="F28" s="98">
        <f t="shared" si="10"/>
        <v>9252.3169999999991</v>
      </c>
      <c r="G28" s="69">
        <f t="shared" si="5"/>
        <v>0.63922821295822907</v>
      </c>
      <c r="H28" s="1">
        <v>14291.492</v>
      </c>
      <c r="I28" s="1">
        <v>10679.756027675799</v>
      </c>
      <c r="J28" s="67">
        <f t="shared" si="11"/>
        <v>24971.2480276758</v>
      </c>
      <c r="K28" s="121">
        <f t="shared" si="12"/>
        <v>1.7252247466302661</v>
      </c>
      <c r="L28" s="120">
        <v>-736.55000000000007</v>
      </c>
      <c r="M28" s="121">
        <f t="shared" si="6"/>
        <v>-5.0887095659863761E-2</v>
      </c>
      <c r="N28" s="514">
        <v>1659.296</v>
      </c>
      <c r="O28" s="1">
        <v>2395.2280000000001</v>
      </c>
      <c r="P28" s="122">
        <v>-735.93000000000006</v>
      </c>
      <c r="Q28" s="123">
        <f t="shared" si="7"/>
        <v>-5.0844260822705226E-2</v>
      </c>
      <c r="R28" s="131">
        <v>8.0500000000000002E-2</v>
      </c>
      <c r="S28" s="132">
        <v>4.41E-2</v>
      </c>
      <c r="T28" s="133">
        <v>95.086992379999998</v>
      </c>
      <c r="U28" s="104">
        <f t="shared" si="8"/>
        <v>2.8526724857779184E-2</v>
      </c>
      <c r="V28" s="126">
        <v>7504.2</v>
      </c>
      <c r="W28" s="104">
        <f t="shared" si="9"/>
        <v>0.518453524201683</v>
      </c>
      <c r="X28" s="135">
        <v>18022.424999999999</v>
      </c>
      <c r="Y28" s="136">
        <v>1.376072806090221</v>
      </c>
      <c r="Z28" s="137">
        <v>303287</v>
      </c>
      <c r="AA28" s="109"/>
    </row>
    <row r="29" spans="1:27" ht="18" customHeight="1" x14ac:dyDescent="0.2">
      <c r="A29" s="127">
        <v>2006</v>
      </c>
      <c r="B29" s="112">
        <v>13815.6</v>
      </c>
      <c r="C29" s="128">
        <v>2765.1770000000001</v>
      </c>
      <c r="D29" s="98">
        <v>4924.7169999999996</v>
      </c>
      <c r="E29" s="66">
        <v>3779.0210000000002</v>
      </c>
      <c r="F29" s="98">
        <f t="shared" si="10"/>
        <v>8703.7379999999994</v>
      </c>
      <c r="G29" s="69">
        <f t="shared" si="5"/>
        <v>0.62999348562494561</v>
      </c>
      <c r="H29" s="1">
        <v>13389.406000000001</v>
      </c>
      <c r="I29" s="1">
        <v>9493.5642341703369</v>
      </c>
      <c r="J29" s="67">
        <f t="shared" si="11"/>
        <v>22882.970234170338</v>
      </c>
      <c r="K29" s="121">
        <f t="shared" si="12"/>
        <v>1.656313894016209</v>
      </c>
      <c r="L29" s="120">
        <v>-816.64600000000007</v>
      </c>
      <c r="M29" s="121">
        <f t="shared" si="6"/>
        <v>-5.9110425895364666E-2</v>
      </c>
      <c r="N29" s="514">
        <v>1470.17</v>
      </c>
      <c r="O29" s="1">
        <v>2256.623</v>
      </c>
      <c r="P29" s="122">
        <v>-786.45299999999997</v>
      </c>
      <c r="Q29" s="123">
        <f t="shared" si="7"/>
        <v>-5.6924997828541643E-2</v>
      </c>
      <c r="R29" s="131">
        <v>7.9574999999999993E-2</v>
      </c>
      <c r="S29" s="132">
        <v>4.72166667E-2</v>
      </c>
      <c r="T29" s="133">
        <v>92.449705080000001</v>
      </c>
      <c r="U29" s="104">
        <f t="shared" si="8"/>
        <v>3.2259441000908717E-2</v>
      </c>
      <c r="V29" s="126">
        <v>7100.1</v>
      </c>
      <c r="W29" s="104">
        <f t="shared" si="9"/>
        <v>0.51391904803265875</v>
      </c>
      <c r="X29" s="135">
        <v>17894.538</v>
      </c>
      <c r="Y29" s="136">
        <v>1.412321786954398</v>
      </c>
      <c r="Z29" s="137">
        <v>300340</v>
      </c>
      <c r="AA29" s="109"/>
    </row>
    <row r="30" spans="1:27" ht="18" customHeight="1" x14ac:dyDescent="0.2">
      <c r="A30" s="127">
        <v>2005</v>
      </c>
      <c r="B30" s="112">
        <v>13039.2</v>
      </c>
      <c r="C30" s="128">
        <v>2648.8249999999998</v>
      </c>
      <c r="D30" s="98">
        <v>4738.4430000000002</v>
      </c>
      <c r="E30" s="66">
        <v>3455.808</v>
      </c>
      <c r="F30" s="98">
        <f t="shared" si="10"/>
        <v>8194.2510000000002</v>
      </c>
      <c r="G30" s="69">
        <f t="shared" si="5"/>
        <v>0.62843203570771211</v>
      </c>
      <c r="H30" s="1">
        <v>12091.772999999999</v>
      </c>
      <c r="I30" s="1">
        <v>8644.2476235971008</v>
      </c>
      <c r="J30" s="67">
        <f t="shared" si="11"/>
        <v>20736.020623597098</v>
      </c>
      <c r="K30" s="121">
        <f t="shared" si="12"/>
        <v>1.5902831940300859</v>
      </c>
      <c r="L30" s="120">
        <v>-749.23199999999997</v>
      </c>
      <c r="M30" s="121">
        <f t="shared" si="6"/>
        <v>-5.7459966869133072E-2</v>
      </c>
      <c r="N30" s="514">
        <v>1301.5809999999999</v>
      </c>
      <c r="O30" s="1">
        <v>2041.4829999999999</v>
      </c>
      <c r="P30" s="122">
        <v>-739.90199999999993</v>
      </c>
      <c r="Q30" s="123">
        <f t="shared" si="7"/>
        <v>-5.6744432173752982E-2</v>
      </c>
      <c r="R30" s="131">
        <v>6.1891666699999993E-2</v>
      </c>
      <c r="S30" s="132">
        <v>3.1516666700000001E-2</v>
      </c>
      <c r="T30" s="133">
        <v>89.560532370000004</v>
      </c>
      <c r="U30" s="104">
        <f t="shared" si="8"/>
        <v>3.392746843265626E-2</v>
      </c>
      <c r="V30" s="126">
        <v>6708.9</v>
      </c>
      <c r="W30" s="104">
        <f t="shared" si="9"/>
        <v>0.51451776182587883</v>
      </c>
      <c r="X30" s="135">
        <v>15934.857</v>
      </c>
      <c r="Y30" s="136">
        <v>1.2983977570631919</v>
      </c>
      <c r="Z30" s="137">
        <v>297431</v>
      </c>
      <c r="AA30" s="109"/>
    </row>
    <row r="31" spans="1:27" ht="18" customHeight="1" x14ac:dyDescent="0.2">
      <c r="A31" s="127">
        <v>2004</v>
      </c>
      <c r="B31" s="112">
        <v>12217.2</v>
      </c>
      <c r="C31" s="128">
        <v>2484.1570000000002</v>
      </c>
      <c r="D31" s="98">
        <v>4430.6120000000001</v>
      </c>
      <c r="E31" s="66">
        <v>3189.7910000000002</v>
      </c>
      <c r="F31" s="98">
        <f t="shared" si="10"/>
        <v>7620.4030000000002</v>
      </c>
      <c r="G31" s="69">
        <f t="shared" si="5"/>
        <v>0.62374382018793173</v>
      </c>
      <c r="H31" s="1">
        <v>10899.905000000001</v>
      </c>
      <c r="I31" s="1">
        <v>7988.2844934254899</v>
      </c>
      <c r="J31" s="67">
        <f t="shared" si="11"/>
        <v>18888.189493425489</v>
      </c>
      <c r="K31" s="121">
        <f t="shared" si="12"/>
        <v>1.5460326010399672</v>
      </c>
      <c r="L31" s="120">
        <v>-635.88900000000001</v>
      </c>
      <c r="M31" s="121">
        <f t="shared" si="6"/>
        <v>-5.2048669089480401E-2</v>
      </c>
      <c r="N31" s="514">
        <v>1176.3620000000001</v>
      </c>
      <c r="O31" s="1">
        <v>1810.5039999999999</v>
      </c>
      <c r="P31" s="122">
        <v>-634.14199999999994</v>
      </c>
      <c r="Q31" s="123">
        <f t="shared" si="7"/>
        <v>-5.1905673967848599E-2</v>
      </c>
      <c r="R31" s="131">
        <v>4.3400000000000001E-2</v>
      </c>
      <c r="S31" s="132">
        <v>1.3733333299999999E-2</v>
      </c>
      <c r="T31" s="133">
        <v>86.621678119999999</v>
      </c>
      <c r="U31" s="104">
        <f t="shared" si="8"/>
        <v>2.6772366912058976E-2</v>
      </c>
      <c r="V31" s="126">
        <v>6447.4</v>
      </c>
      <c r="W31" s="104">
        <f t="shared" si="9"/>
        <v>0.5277313950823429</v>
      </c>
      <c r="X31" s="135">
        <v>15263.522999999999</v>
      </c>
      <c r="Y31" s="136">
        <v>1.329842939200947</v>
      </c>
      <c r="Z31" s="137">
        <v>294694</v>
      </c>
      <c r="AA31" s="109"/>
    </row>
    <row r="32" spans="1:27" ht="18" customHeight="1" x14ac:dyDescent="0.2">
      <c r="A32" s="127">
        <v>2003</v>
      </c>
      <c r="B32" s="112">
        <v>11456.5</v>
      </c>
      <c r="C32" s="128">
        <v>1568.4349999999999</v>
      </c>
      <c r="D32" s="98">
        <v>4067.942</v>
      </c>
      <c r="E32" s="66">
        <v>2954.45</v>
      </c>
      <c r="F32" s="98">
        <f t="shared" si="10"/>
        <v>7022.3919999999998</v>
      </c>
      <c r="G32" s="69">
        <f t="shared" si="5"/>
        <v>0.6129613756382839</v>
      </c>
      <c r="H32" s="1">
        <v>9769.2800000000007</v>
      </c>
      <c r="I32" s="1">
        <v>7488.985161123881</v>
      </c>
      <c r="J32" s="67">
        <f t="shared" si="11"/>
        <v>17258.265161123883</v>
      </c>
      <c r="K32" s="121">
        <f t="shared" si="12"/>
        <v>1.5064168953104249</v>
      </c>
      <c r="L32" s="120">
        <v>-522.28899999999999</v>
      </c>
      <c r="M32" s="121">
        <f t="shared" si="6"/>
        <v>-4.55888796752935E-2</v>
      </c>
      <c r="N32" s="514">
        <v>1035.165</v>
      </c>
      <c r="O32" s="1">
        <v>1557.1189999999999</v>
      </c>
      <c r="P32" s="122">
        <v>-521.95500000000004</v>
      </c>
      <c r="Q32" s="123">
        <f t="shared" si="7"/>
        <v>-4.5559725919783529E-2</v>
      </c>
      <c r="R32" s="131">
        <v>4.1224999999999998E-2</v>
      </c>
      <c r="S32" s="132">
        <v>1.01333333E-2</v>
      </c>
      <c r="T32" s="133">
        <v>84.363078819999998</v>
      </c>
      <c r="U32" s="104">
        <f t="shared" si="8"/>
        <v>2.2700949707608276E-2</v>
      </c>
      <c r="V32" s="126">
        <v>6098.6</v>
      </c>
      <c r="W32" s="104">
        <f t="shared" si="9"/>
        <v>0.5323266268057435</v>
      </c>
      <c r="X32" s="135">
        <v>13616.925999999999</v>
      </c>
      <c r="Y32" s="136">
        <v>1.2393948962136869</v>
      </c>
      <c r="Z32" s="137">
        <v>292008</v>
      </c>
      <c r="AA32" s="109"/>
    </row>
    <row r="33" spans="1:29" ht="18" customHeight="1" x14ac:dyDescent="0.2">
      <c r="A33" s="127">
        <v>2002</v>
      </c>
      <c r="B33" s="112">
        <v>10929.1</v>
      </c>
      <c r="C33" s="128">
        <v>1447.9</v>
      </c>
      <c r="D33" s="98">
        <v>3674.66</v>
      </c>
      <c r="E33" s="66">
        <v>2758.3220000000001</v>
      </c>
      <c r="F33" s="98">
        <f t="shared" si="10"/>
        <v>6432.982</v>
      </c>
      <c r="G33" s="69">
        <f t="shared" si="5"/>
        <v>0.58861040707835044</v>
      </c>
      <c r="H33" s="1">
        <v>8683.6460000000006</v>
      </c>
      <c r="I33" s="1">
        <v>7362.8925978009602</v>
      </c>
      <c r="J33" s="67">
        <f t="shared" si="11"/>
        <v>16046.538597800962</v>
      </c>
      <c r="K33" s="121">
        <f t="shared" si="12"/>
        <v>1.4682397084664758</v>
      </c>
      <c r="L33" s="120">
        <v>-456.11</v>
      </c>
      <c r="M33" s="121">
        <f t="shared" si="6"/>
        <v>-4.1733537070756055E-2</v>
      </c>
      <c r="N33" s="514">
        <v>997.98</v>
      </c>
      <c r="O33" s="1">
        <v>1437.7249999999999</v>
      </c>
      <c r="P33" s="122">
        <v>-439.74400000000003</v>
      </c>
      <c r="Q33" s="123">
        <f t="shared" si="7"/>
        <v>-4.0236067013752277E-2</v>
      </c>
      <c r="R33" s="131">
        <v>4.675E-2</v>
      </c>
      <c r="S33" s="132">
        <v>1.6125E-2</v>
      </c>
      <c r="T33" s="133">
        <v>82.49046688</v>
      </c>
      <c r="U33" s="104">
        <f t="shared" si="8"/>
        <v>1.5860316298177413E-2</v>
      </c>
      <c r="V33" s="126">
        <v>5804</v>
      </c>
      <c r="W33" s="104">
        <f t="shared" si="9"/>
        <v>0.53105928210008146</v>
      </c>
      <c r="X33" s="135">
        <v>10435.459999999999</v>
      </c>
      <c r="Y33" s="136">
        <v>1.007006686577671</v>
      </c>
      <c r="Z33" s="137">
        <v>289313</v>
      </c>
      <c r="AA33" s="109"/>
      <c r="AC33" s="139"/>
    </row>
    <row r="34" spans="1:29" ht="18" customHeight="1" x14ac:dyDescent="0.2">
      <c r="A34" s="127">
        <v>2001</v>
      </c>
      <c r="B34" s="112">
        <v>10581.9</v>
      </c>
      <c r="C34" s="128">
        <v>1303.3499999999999</v>
      </c>
      <c r="D34" s="98">
        <v>3420.5859999999998</v>
      </c>
      <c r="E34" s="66">
        <v>2549.681</v>
      </c>
      <c r="F34" s="98">
        <f t="shared" si="10"/>
        <v>5970.2669999999998</v>
      </c>
      <c r="G34" s="69">
        <f t="shared" si="5"/>
        <v>0.56419612734953084</v>
      </c>
      <c r="H34" s="1">
        <v>7905.6149999999998</v>
      </c>
      <c r="I34" s="1">
        <v>7174.8925504449016</v>
      </c>
      <c r="J34" s="67">
        <f t="shared" si="11"/>
        <v>15080.507550444901</v>
      </c>
      <c r="K34" s="140">
        <f t="shared" si="12"/>
        <v>1.4251228560508891</v>
      </c>
      <c r="L34" s="120">
        <v>-394.08300000000003</v>
      </c>
      <c r="M34" s="121">
        <f t="shared" si="6"/>
        <v>-3.7241232670881412E-2</v>
      </c>
      <c r="N34" s="514">
        <v>1024.6369999999999</v>
      </c>
      <c r="O34" s="1">
        <v>1392.57</v>
      </c>
      <c r="P34" s="122">
        <v>-367.93299999999999</v>
      </c>
      <c r="Q34" s="123">
        <f t="shared" si="7"/>
        <v>-3.4770031846832798E-2</v>
      </c>
      <c r="R34" s="131">
        <v>6.9216666699999999E-2</v>
      </c>
      <c r="S34" s="132">
        <v>3.4516666699999997E-2</v>
      </c>
      <c r="T34" s="133">
        <v>81.202568459999995</v>
      </c>
      <c r="U34" s="104">
        <f t="shared" si="8"/>
        <v>2.8261711157262948E-2</v>
      </c>
      <c r="V34" s="126">
        <v>5465</v>
      </c>
      <c r="W34" s="104">
        <f t="shared" si="9"/>
        <v>0.51644789688052239</v>
      </c>
      <c r="X34" s="135">
        <v>13189.874</v>
      </c>
      <c r="Y34" s="136">
        <v>1.316503267235458</v>
      </c>
      <c r="Z34" s="137">
        <v>286570</v>
      </c>
      <c r="AA34" s="109"/>
      <c r="AC34" s="139"/>
    </row>
    <row r="35" spans="1:29" ht="18" customHeight="1" x14ac:dyDescent="0.2">
      <c r="A35" s="127">
        <v>2000</v>
      </c>
      <c r="B35" s="112">
        <v>10251</v>
      </c>
      <c r="C35" s="141">
        <v>1197.8920000000001</v>
      </c>
      <c r="D35" s="98">
        <v>3440.8670000000002</v>
      </c>
      <c r="E35" s="122">
        <v>2248.7260000000001</v>
      </c>
      <c r="F35" s="98">
        <f t="shared" si="10"/>
        <v>5689.5930000000008</v>
      </c>
      <c r="G35" s="69">
        <f t="shared" si="5"/>
        <v>0.55502809482001758</v>
      </c>
      <c r="H35" s="1">
        <v>7262.3429999999998</v>
      </c>
      <c r="I35" s="1">
        <v>6857.4440980860591</v>
      </c>
      <c r="J35" s="67">
        <f t="shared" si="11"/>
        <v>14119.787098086059</v>
      </c>
      <c r="K35" s="143">
        <f t="shared" si="12"/>
        <v>1.3774058236353584</v>
      </c>
      <c r="L35" s="144">
        <v>-401.91800000000001</v>
      </c>
      <c r="M35" s="121">
        <f t="shared" si="6"/>
        <v>-3.9207687054921475E-2</v>
      </c>
      <c r="N35" s="514">
        <v>1096.2560000000001</v>
      </c>
      <c r="O35" s="1">
        <v>1471.3030000000001</v>
      </c>
      <c r="P35" s="122">
        <v>-375.04599999999999</v>
      </c>
      <c r="Q35" s="123">
        <f t="shared" si="7"/>
        <v>-3.658628426494976E-2</v>
      </c>
      <c r="R35" s="131">
        <v>9.2333333300000001E-2</v>
      </c>
      <c r="S35" s="132">
        <v>5.8391666699999997E-2</v>
      </c>
      <c r="T35" s="133">
        <v>78.970720760000006</v>
      </c>
      <c r="U35" s="104">
        <f t="shared" si="8"/>
        <v>3.3768572691653009E-2</v>
      </c>
      <c r="V35" s="126">
        <v>4953</v>
      </c>
      <c r="W35" s="104">
        <f t="shared" si="9"/>
        <v>0.48317237342698272</v>
      </c>
      <c r="X35" s="135">
        <v>14815.245999999999</v>
      </c>
      <c r="Y35" s="136">
        <v>1.468942696775497</v>
      </c>
      <c r="Z35" s="137">
        <v>283696</v>
      </c>
      <c r="AA35" s="109"/>
      <c r="AC35" s="139"/>
    </row>
    <row r="36" spans="1:29" ht="18" customHeight="1" x14ac:dyDescent="0.2">
      <c r="A36" s="127">
        <v>1999</v>
      </c>
      <c r="B36" s="112">
        <v>9631.2000000000007</v>
      </c>
      <c r="C36" s="145">
        <v>1181.009</v>
      </c>
      <c r="D36" s="98">
        <v>3743.8150000000001</v>
      </c>
      <c r="E36" s="122">
        <v>2061.194</v>
      </c>
      <c r="F36" s="98">
        <f t="shared" si="10"/>
        <v>5805.009</v>
      </c>
      <c r="G36" s="69">
        <f t="shared" si="5"/>
        <v>0.60272956640917019</v>
      </c>
      <c r="H36" s="1">
        <v>6691.7110000000002</v>
      </c>
      <c r="I36" s="1">
        <v>6203.0990000000002</v>
      </c>
      <c r="J36" s="67">
        <f t="shared" si="11"/>
        <v>12894.810000000001</v>
      </c>
      <c r="K36" s="99">
        <f t="shared" si="12"/>
        <v>1.3388580862197856</v>
      </c>
      <c r="L36" s="120">
        <v>-286.61200000000002</v>
      </c>
      <c r="M36" s="121">
        <f t="shared" si="6"/>
        <v>-2.9758700888778137E-2</v>
      </c>
      <c r="N36" s="514">
        <v>992.77800000000002</v>
      </c>
      <c r="O36" s="1">
        <v>1248.6099999999999</v>
      </c>
      <c r="P36" s="122">
        <v>-255.83</v>
      </c>
      <c r="Q36" s="123">
        <f t="shared" si="7"/>
        <v>-2.6562629786527119E-2</v>
      </c>
      <c r="R36" s="131">
        <v>7.9941666699999997E-2</v>
      </c>
      <c r="S36" s="132">
        <v>4.6574999999999998E-2</v>
      </c>
      <c r="T36" s="133">
        <v>76.391102270000005</v>
      </c>
      <c r="U36" s="104">
        <f t="shared" si="8"/>
        <v>2.1880272015643243E-2</v>
      </c>
      <c r="V36" s="126">
        <v>4664.5</v>
      </c>
      <c r="W36" s="104">
        <f t="shared" si="9"/>
        <v>0.48431140460171107</v>
      </c>
      <c r="X36" s="135">
        <v>16211.916999999999</v>
      </c>
      <c r="Y36" s="136">
        <v>1.736677361627986</v>
      </c>
      <c r="Z36" s="137">
        <v>274076</v>
      </c>
      <c r="AA36" s="109"/>
      <c r="AC36" s="139"/>
    </row>
    <row r="37" spans="1:29" ht="18" customHeight="1" x14ac:dyDescent="0.2">
      <c r="A37" s="127">
        <v>1998</v>
      </c>
      <c r="B37" s="146">
        <v>9062.7999999999993</v>
      </c>
      <c r="C37" s="145">
        <v>1143.7529999999999</v>
      </c>
      <c r="D37" s="98">
        <v>3815.8919999999998</v>
      </c>
      <c r="E37" s="122">
        <v>1827.5429999999999</v>
      </c>
      <c r="F37" s="98">
        <f t="shared" si="10"/>
        <v>5643.4349999999995</v>
      </c>
      <c r="G37" s="69">
        <f t="shared" si="5"/>
        <v>0.62270324844418945</v>
      </c>
      <c r="H37" s="1">
        <v>6120.1779999999999</v>
      </c>
      <c r="I37" s="1">
        <v>5601.018</v>
      </c>
      <c r="J37" s="67">
        <f t="shared" si="11"/>
        <v>11721.196</v>
      </c>
      <c r="K37" s="121">
        <f t="shared" si="12"/>
        <v>1.2933305380235689</v>
      </c>
      <c r="L37" s="120">
        <v>-215.06200000000001</v>
      </c>
      <c r="M37" s="121">
        <f t="shared" si="6"/>
        <v>-2.3730193759103149E-2</v>
      </c>
      <c r="N37" s="514">
        <v>952.98099999999999</v>
      </c>
      <c r="O37" s="1">
        <v>1115.6859999999999</v>
      </c>
      <c r="P37" s="122">
        <v>-162.70500000000001</v>
      </c>
      <c r="Q37" s="123">
        <f t="shared" si="7"/>
        <v>-1.7953060864192086E-2</v>
      </c>
      <c r="R37" s="131">
        <v>8.3541666700000003E-2</v>
      </c>
      <c r="S37" s="132">
        <v>4.8191666700000003E-2</v>
      </c>
      <c r="T37" s="133">
        <v>74.755433060000001</v>
      </c>
      <c r="U37" s="104">
        <f t="shared" si="8"/>
        <v>1.5522790982154033E-2</v>
      </c>
      <c r="V37" s="126">
        <v>4399.6000000000004</v>
      </c>
      <c r="W37" s="104">
        <f t="shared" si="9"/>
        <v>0.48545703314648903</v>
      </c>
      <c r="X37" s="135">
        <v>12787.079</v>
      </c>
      <c r="Y37" s="136">
        <v>1.4217560947272621</v>
      </c>
      <c r="Z37" s="137">
        <v>271459</v>
      </c>
      <c r="AA37" s="109"/>
      <c r="AC37" s="139"/>
    </row>
    <row r="38" spans="1:29" ht="18" customHeight="1" x14ac:dyDescent="0.2">
      <c r="A38" s="127">
        <v>1997</v>
      </c>
      <c r="B38" s="146">
        <v>8577.6</v>
      </c>
      <c r="C38" s="145">
        <v>1076.9459999999999</v>
      </c>
      <c r="D38" s="98">
        <v>3873.232</v>
      </c>
      <c r="E38" s="122">
        <v>1662.78</v>
      </c>
      <c r="F38" s="98">
        <f t="shared" si="10"/>
        <v>5536.0119999999997</v>
      </c>
      <c r="G38" s="69">
        <f t="shared" si="5"/>
        <v>0.64540337623577682</v>
      </c>
      <c r="H38" s="1">
        <v>5664.7070000000003</v>
      </c>
      <c r="I38" s="1">
        <v>4972.9690000000001</v>
      </c>
      <c r="J38" s="67">
        <f t="shared" si="11"/>
        <v>10637.675999999999</v>
      </c>
      <c r="K38" s="121">
        <f t="shared" si="12"/>
        <v>1.2401692781197537</v>
      </c>
      <c r="L38" s="120">
        <v>-140.726</v>
      </c>
      <c r="M38" s="121">
        <f t="shared" si="6"/>
        <v>-1.6406220854318223E-2</v>
      </c>
      <c r="N38" s="514">
        <v>953.8</v>
      </c>
      <c r="O38" s="1">
        <v>1055.7739999999999</v>
      </c>
      <c r="P38" s="122">
        <v>-101.974</v>
      </c>
      <c r="Q38" s="123">
        <f t="shared" si="7"/>
        <v>-1.1888407013616863E-2</v>
      </c>
      <c r="R38" s="131">
        <v>8.4416666700000004E-2</v>
      </c>
      <c r="S38" s="132">
        <v>5.0700000000000002E-2</v>
      </c>
      <c r="T38" s="133">
        <v>73.612757610000003</v>
      </c>
      <c r="U38" s="104">
        <f t="shared" si="8"/>
        <v>2.337689936065046E-2</v>
      </c>
      <c r="V38" s="126">
        <v>4055.1</v>
      </c>
      <c r="W38" s="104">
        <f t="shared" si="9"/>
        <v>0.47275461667599328</v>
      </c>
      <c r="X38" s="135">
        <v>10432.794</v>
      </c>
      <c r="Y38" s="136">
        <v>1.251103471388503</v>
      </c>
      <c r="Z38" s="137">
        <v>269189</v>
      </c>
      <c r="AA38" s="109"/>
      <c r="AC38" s="139"/>
    </row>
    <row r="39" spans="1:29" ht="18" customHeight="1" x14ac:dyDescent="0.2">
      <c r="A39" s="127">
        <v>1996</v>
      </c>
      <c r="B39" s="146">
        <v>8073.1</v>
      </c>
      <c r="C39" s="145">
        <v>1026.1890000000001</v>
      </c>
      <c r="D39" s="122">
        <v>3852.607</v>
      </c>
      <c r="E39" s="122">
        <v>1504.7840000000001</v>
      </c>
      <c r="F39" s="98">
        <f t="shared" si="10"/>
        <v>5357.3909999999996</v>
      </c>
      <c r="G39" s="69">
        <f t="shared" si="5"/>
        <v>0.66361013736978347</v>
      </c>
      <c r="H39" s="1">
        <v>5316.5479999999998</v>
      </c>
      <c r="I39" s="1">
        <v>4555.0280000000002</v>
      </c>
      <c r="J39" s="67">
        <f t="shared" si="11"/>
        <v>9871.5760000000009</v>
      </c>
      <c r="K39" s="121">
        <f t="shared" si="12"/>
        <v>1.2227739034571603</v>
      </c>
      <c r="L39" s="120">
        <v>-124.764</v>
      </c>
      <c r="M39" s="121">
        <f t="shared" si="6"/>
        <v>-1.5454286457494642E-2</v>
      </c>
      <c r="N39" s="514">
        <v>867.59299999999996</v>
      </c>
      <c r="O39" s="1">
        <v>963.96400000000006</v>
      </c>
      <c r="P39" s="122">
        <v>-96.372</v>
      </c>
      <c r="Q39" s="123">
        <f t="shared" si="7"/>
        <v>-1.1937421808227322E-2</v>
      </c>
      <c r="R39" s="131">
        <v>8.2708333300000006E-2</v>
      </c>
      <c r="S39" s="132">
        <v>5.0241666699999993E-2</v>
      </c>
      <c r="T39" s="133">
        <v>71.931228520000005</v>
      </c>
      <c r="U39" s="104">
        <f t="shared" si="8"/>
        <v>2.9312042069006283E-2</v>
      </c>
      <c r="V39" s="126">
        <v>3839.8</v>
      </c>
      <c r="W39" s="104">
        <f t="shared" si="9"/>
        <v>0.47562894055567256</v>
      </c>
      <c r="X39" s="135">
        <v>8053.2910000000002</v>
      </c>
      <c r="Y39" s="136">
        <v>1.046948958427081</v>
      </c>
      <c r="Z39" s="137">
        <v>266664</v>
      </c>
      <c r="AA39" s="109"/>
      <c r="AC39" s="139"/>
    </row>
    <row r="40" spans="1:29" ht="18" customHeight="1" x14ac:dyDescent="0.2">
      <c r="A40" s="127">
        <v>1995</v>
      </c>
      <c r="B40" s="146">
        <v>7639.7</v>
      </c>
      <c r="C40" s="145">
        <v>1046.732</v>
      </c>
      <c r="D40" s="122">
        <v>3712.4380000000001</v>
      </c>
      <c r="E40" s="122">
        <v>1304.472</v>
      </c>
      <c r="F40" s="98">
        <f t="shared" si="10"/>
        <v>5016.91</v>
      </c>
      <c r="G40" s="69">
        <f t="shared" si="5"/>
        <v>0.65668939879838217</v>
      </c>
      <c r="H40" s="1">
        <v>4953.3829999999998</v>
      </c>
      <c r="I40" s="1">
        <v>4320.2920000000004</v>
      </c>
      <c r="J40" s="67">
        <f t="shared" si="11"/>
        <v>9273.6749999999993</v>
      </c>
      <c r="K40" s="121">
        <f t="shared" si="12"/>
        <v>1.2138794717070041</v>
      </c>
      <c r="L40" s="120">
        <v>-113.56700000000001</v>
      </c>
      <c r="M40" s="121">
        <f t="shared" si="6"/>
        <v>-1.4865374294802154E-2</v>
      </c>
      <c r="N40" s="514">
        <v>812.81299999999999</v>
      </c>
      <c r="O40" s="1">
        <v>902.57</v>
      </c>
      <c r="P40" s="122">
        <v>-89.756</v>
      </c>
      <c r="Q40" s="123">
        <f t="shared" si="7"/>
        <v>-1.1748628872861501E-2</v>
      </c>
      <c r="R40" s="131">
        <v>8.8291666699999993E-2</v>
      </c>
      <c r="S40" s="132">
        <v>5.5133333299999997E-2</v>
      </c>
      <c r="T40" s="133">
        <v>69.882820350000003</v>
      </c>
      <c r="U40" s="104">
        <f t="shared" si="8"/>
        <v>2.8054196806339027E-2</v>
      </c>
      <c r="V40" s="126">
        <v>3653.3</v>
      </c>
      <c r="W40" s="104">
        <f t="shared" si="9"/>
        <v>0.47819940573582737</v>
      </c>
      <c r="X40" s="135">
        <v>7690.7110000000002</v>
      </c>
      <c r="Y40" s="136">
        <v>0.9070944121001141</v>
      </c>
      <c r="Z40" s="137">
        <v>264180</v>
      </c>
      <c r="AA40" s="109"/>
      <c r="AC40" s="139"/>
    </row>
    <row r="41" spans="1:29" ht="18" customHeight="1" x14ac:dyDescent="0.2">
      <c r="A41" s="127">
        <v>1994</v>
      </c>
      <c r="B41" s="146">
        <v>7287.2</v>
      </c>
      <c r="C41" s="145">
        <v>1107.4970000000001</v>
      </c>
      <c r="D41" s="122">
        <v>3569.8679999999999</v>
      </c>
      <c r="E41" s="122">
        <v>1257.048</v>
      </c>
      <c r="F41" s="98">
        <f t="shared" si="10"/>
        <v>4826.9160000000002</v>
      </c>
      <c r="G41" s="69">
        <f t="shared" si="5"/>
        <v>0.66238280821165885</v>
      </c>
      <c r="H41" s="1">
        <v>4630.2510000000002</v>
      </c>
      <c r="I41" s="1">
        <v>4063.2490000000003</v>
      </c>
      <c r="J41" s="67">
        <f t="shared" si="11"/>
        <v>8693.5</v>
      </c>
      <c r="K41" s="121">
        <f t="shared" si="12"/>
        <v>1.1929822153913712</v>
      </c>
      <c r="L41" s="120">
        <v>-121.61200000000001</v>
      </c>
      <c r="M41" s="121">
        <f t="shared" si="6"/>
        <v>-1.6688440004391264E-2</v>
      </c>
      <c r="N41" s="514">
        <v>720.93499999999995</v>
      </c>
      <c r="O41" s="1">
        <v>813.42200000000003</v>
      </c>
      <c r="P41" s="122">
        <v>-92.488</v>
      </c>
      <c r="Q41" s="123">
        <f t="shared" si="7"/>
        <v>-1.2691843231968383E-2</v>
      </c>
      <c r="R41" s="131">
        <v>7.1383333300000004E-2</v>
      </c>
      <c r="S41" s="132">
        <v>4.2699999999999988E-2</v>
      </c>
      <c r="T41" s="133">
        <v>67.975813500000001</v>
      </c>
      <c r="U41" s="104">
        <f t="shared" si="8"/>
        <v>2.6074415995787303E-2</v>
      </c>
      <c r="V41" s="126">
        <v>3507.8</v>
      </c>
      <c r="W41" s="104">
        <f t="shared" si="9"/>
        <v>0.48136458447689101</v>
      </c>
      <c r="X41" s="135">
        <v>5690.7309999999998</v>
      </c>
      <c r="Y41" s="136">
        <v>0.70295691400245319</v>
      </c>
      <c r="Z41" s="137">
        <v>261722</v>
      </c>
      <c r="AA41" s="109"/>
      <c r="AC41" s="139"/>
    </row>
    <row r="42" spans="1:29" ht="18" customHeight="1" x14ac:dyDescent="0.2">
      <c r="A42" s="127">
        <v>1993</v>
      </c>
      <c r="B42" s="146">
        <v>6858.6</v>
      </c>
      <c r="C42" s="145">
        <v>1153.04</v>
      </c>
      <c r="D42" s="122">
        <v>3408.788</v>
      </c>
      <c r="E42" s="122">
        <v>1153.5119999999999</v>
      </c>
      <c r="F42" s="98">
        <f t="shared" si="10"/>
        <v>4562.3</v>
      </c>
      <c r="G42" s="69">
        <f t="shared" si="5"/>
        <v>0.66519406292829442</v>
      </c>
      <c r="H42" s="1">
        <v>4305.5389999999998</v>
      </c>
      <c r="I42" s="1">
        <v>3839.6750000000002</v>
      </c>
      <c r="J42" s="67">
        <f t="shared" si="11"/>
        <v>8145.2139999999999</v>
      </c>
      <c r="K42" s="121">
        <f t="shared" si="12"/>
        <v>1.1875913451724842</v>
      </c>
      <c r="L42" s="120">
        <v>-84.805000000000007</v>
      </c>
      <c r="M42" s="121">
        <f t="shared" si="6"/>
        <v>-1.236476832006532E-2</v>
      </c>
      <c r="N42" s="514">
        <v>654.80499999999995</v>
      </c>
      <c r="O42" s="1">
        <v>719.97199999999998</v>
      </c>
      <c r="P42" s="122">
        <v>-65.165999999999997</v>
      </c>
      <c r="Q42" s="123">
        <f t="shared" si="7"/>
        <v>-9.5013559618581048E-3</v>
      </c>
      <c r="R42" s="131">
        <v>0.06</v>
      </c>
      <c r="S42" s="132">
        <v>3.0191666700000001E-2</v>
      </c>
      <c r="T42" s="133">
        <v>66.24842452</v>
      </c>
      <c r="U42" s="104">
        <f t="shared" si="8"/>
        <v>2.9516569644898683E-2</v>
      </c>
      <c r="V42" s="126">
        <v>3495.1</v>
      </c>
      <c r="W42" s="104">
        <f t="shared" si="9"/>
        <v>0.50959379465196974</v>
      </c>
      <c r="X42" s="135">
        <v>5753.0039999999999</v>
      </c>
      <c r="Y42" s="136">
        <v>0.76338056451798142</v>
      </c>
      <c r="Z42" s="137">
        <v>259261</v>
      </c>
      <c r="AA42" s="109"/>
      <c r="AC42" s="139"/>
    </row>
    <row r="43" spans="1:29" ht="18" customHeight="1" x14ac:dyDescent="0.2">
      <c r="A43" s="127">
        <v>1992</v>
      </c>
      <c r="B43" s="146">
        <v>6520.3</v>
      </c>
      <c r="C43" s="145">
        <v>1095.095</v>
      </c>
      <c r="D43" s="122">
        <v>3148.1019999999999</v>
      </c>
      <c r="E43" s="122">
        <v>1047.8240000000001</v>
      </c>
      <c r="F43" s="98">
        <f t="shared" si="10"/>
        <v>4195.9259999999995</v>
      </c>
      <c r="G43" s="69">
        <f t="shared" si="5"/>
        <v>0.64351732282256946</v>
      </c>
      <c r="H43" s="1">
        <v>4056.076</v>
      </c>
      <c r="I43" s="1">
        <v>3711.66</v>
      </c>
      <c r="J43" s="67">
        <f t="shared" si="11"/>
        <v>7767.7359999999999</v>
      </c>
      <c r="K43" s="121">
        <f t="shared" si="12"/>
        <v>1.1913157370059659</v>
      </c>
      <c r="L43" s="120">
        <v>-51.613</v>
      </c>
      <c r="M43" s="121">
        <f t="shared" si="6"/>
        <v>-7.9157400733095105E-3</v>
      </c>
      <c r="N43" s="514">
        <v>633.05499999999995</v>
      </c>
      <c r="O43" s="1">
        <v>667.79499999999996</v>
      </c>
      <c r="P43" s="122">
        <v>-34.74</v>
      </c>
      <c r="Q43" s="123">
        <f t="shared" si="7"/>
        <v>-5.3279757066392649E-3</v>
      </c>
      <c r="R43" s="131">
        <v>6.2516666700000001E-2</v>
      </c>
      <c r="S43" s="132">
        <v>3.4599999999999999E-2</v>
      </c>
      <c r="T43" s="133">
        <v>64.349060980000004</v>
      </c>
      <c r="U43" s="104">
        <f t="shared" si="8"/>
        <v>3.0288196828168745E-2</v>
      </c>
      <c r="V43" s="126">
        <v>3441.3</v>
      </c>
      <c r="W43" s="104">
        <f t="shared" si="9"/>
        <v>0.52778246399705542</v>
      </c>
      <c r="X43" s="135">
        <v>5107.7030000000004</v>
      </c>
      <c r="Y43" s="136">
        <v>0.69088624025296896</v>
      </c>
      <c r="Z43" s="137">
        <v>256655</v>
      </c>
      <c r="AA43" s="109"/>
      <c r="AC43" s="139"/>
    </row>
    <row r="44" spans="1:29" ht="18" customHeight="1" x14ac:dyDescent="0.2">
      <c r="A44" s="127">
        <v>1991</v>
      </c>
      <c r="B44" s="146">
        <v>6158.1</v>
      </c>
      <c r="C44" s="145">
        <v>1078.595</v>
      </c>
      <c r="D44" s="122">
        <v>2851.6</v>
      </c>
      <c r="E44" s="122">
        <v>968.803</v>
      </c>
      <c r="F44" s="98">
        <f t="shared" si="10"/>
        <v>3820.4029999999998</v>
      </c>
      <c r="G44" s="69">
        <f t="shared" si="5"/>
        <v>0.62038664523148368</v>
      </c>
      <c r="H44" s="1">
        <v>3855.2289999999998</v>
      </c>
      <c r="I44" s="1">
        <v>3720.0030000000002</v>
      </c>
      <c r="J44" s="67">
        <f t="shared" si="11"/>
        <v>7575.232</v>
      </c>
      <c r="K44" s="121">
        <f t="shared" si="12"/>
        <v>1.2301248761793409</v>
      </c>
      <c r="L44" s="120">
        <v>2.8970000000000002</v>
      </c>
      <c r="M44" s="121">
        <f t="shared" si="6"/>
        <v>4.704373102093178E-4</v>
      </c>
      <c r="N44" s="514">
        <v>594.928</v>
      </c>
      <c r="O44" s="1">
        <v>623.54300000000001</v>
      </c>
      <c r="P44" s="122">
        <v>-28.614000000000001</v>
      </c>
      <c r="Q44" s="123">
        <f t="shared" si="7"/>
        <v>-4.6465630632825062E-3</v>
      </c>
      <c r="R44" s="131">
        <v>8.4633333299999988E-2</v>
      </c>
      <c r="S44" s="132">
        <v>5.4091666700000013E-2</v>
      </c>
      <c r="T44" s="133">
        <v>62.45734075</v>
      </c>
      <c r="U44" s="104">
        <f t="shared" si="8"/>
        <v>4.2349639572132336E-2</v>
      </c>
      <c r="V44" s="126">
        <v>3386.4</v>
      </c>
      <c r="W44" s="104">
        <f t="shared" si="9"/>
        <v>0.54990987479904518</v>
      </c>
      <c r="X44" s="135">
        <v>4568.7969999999996</v>
      </c>
      <c r="Y44" s="136">
        <v>0.67372306930806924</v>
      </c>
      <c r="Z44" s="137">
        <v>253856</v>
      </c>
      <c r="AA44" s="109"/>
      <c r="AC44" s="139"/>
    </row>
    <row r="45" spans="1:29" ht="18" customHeight="1" x14ac:dyDescent="0.2">
      <c r="A45" s="127">
        <v>1990</v>
      </c>
      <c r="B45" s="146">
        <v>5963.1</v>
      </c>
      <c r="C45" s="145">
        <v>987.42</v>
      </c>
      <c r="D45" s="122">
        <v>2568.9070000000002</v>
      </c>
      <c r="E45" s="122">
        <v>828.41800000000001</v>
      </c>
      <c r="F45" s="98">
        <f t="shared" si="10"/>
        <v>3397.3250000000003</v>
      </c>
      <c r="G45" s="69">
        <f t="shared" si="5"/>
        <v>0.56972463986852473</v>
      </c>
      <c r="H45" s="1">
        <v>3646.2260000000001</v>
      </c>
      <c r="I45" s="1">
        <v>3806.0219999999999</v>
      </c>
      <c r="J45" s="67">
        <f t="shared" si="11"/>
        <v>7452.2479999999996</v>
      </c>
      <c r="K45" s="121">
        <f t="shared" si="12"/>
        <v>1.249727155338666</v>
      </c>
      <c r="L45" s="120">
        <v>-78.969000000000008</v>
      </c>
      <c r="M45" s="121">
        <f t="shared" si="6"/>
        <v>-1.3242944106253459E-2</v>
      </c>
      <c r="N45" s="514">
        <v>551.87199999999996</v>
      </c>
      <c r="O45" s="1">
        <v>629.73199999999997</v>
      </c>
      <c r="P45" s="122">
        <v>-77.86099999999999</v>
      </c>
      <c r="Q45" s="123">
        <f t="shared" si="7"/>
        <v>-1.3057134711810968E-2</v>
      </c>
      <c r="R45" s="131">
        <v>0.1000916667</v>
      </c>
      <c r="S45" s="132">
        <v>7.51E-2</v>
      </c>
      <c r="T45" s="133">
        <v>59.919760490000002</v>
      </c>
      <c r="U45" s="104">
        <f t="shared" si="8"/>
        <v>5.3979564383825895E-2</v>
      </c>
      <c r="V45" s="126">
        <v>3285.1</v>
      </c>
      <c r="W45" s="104">
        <f t="shared" si="9"/>
        <v>0.55090473076084578</v>
      </c>
      <c r="X45" s="135">
        <v>3333.71</v>
      </c>
      <c r="Y45" s="136">
        <v>0.46732718586511551</v>
      </c>
      <c r="Z45" s="137">
        <v>251194</v>
      </c>
      <c r="AA45" s="109"/>
      <c r="AC45" s="139"/>
    </row>
    <row r="46" spans="1:29" ht="18" customHeight="1" x14ac:dyDescent="0.2">
      <c r="A46" s="127">
        <v>1989</v>
      </c>
      <c r="B46" s="146">
        <v>5641.6</v>
      </c>
      <c r="C46" s="145">
        <v>940.36300000000006</v>
      </c>
      <c r="D46" s="122">
        <v>2267.5700000000002</v>
      </c>
      <c r="E46" s="122">
        <v>707.96699999999998</v>
      </c>
      <c r="F46" s="98">
        <f t="shared" si="10"/>
        <v>2975.5370000000003</v>
      </c>
      <c r="G46" s="69">
        <f t="shared" si="5"/>
        <v>0.52742785734543396</v>
      </c>
      <c r="H46" s="1">
        <v>3386.0189999999998</v>
      </c>
      <c r="I46" s="1">
        <v>3674.8530000000001</v>
      </c>
      <c r="J46" s="67">
        <f t="shared" si="11"/>
        <v>7060.8719999999994</v>
      </c>
      <c r="K46" s="121">
        <f t="shared" ref="K46:K77" si="13">J46/B46</f>
        <v>1.2515726035167327</v>
      </c>
      <c r="L46" s="120">
        <v>-99.487000000000009</v>
      </c>
      <c r="M46" s="121">
        <f t="shared" ref="M46:M75" si="14">L46/B46</f>
        <v>-1.7634536301758368E-2</v>
      </c>
      <c r="N46" s="514">
        <v>504.28699999999998</v>
      </c>
      <c r="O46" s="1">
        <v>591.03099999999995</v>
      </c>
      <c r="P46" s="122">
        <v>-86.744</v>
      </c>
      <c r="Q46" s="123">
        <f t="shared" ref="Q46:Q77" si="15">P46/B46</f>
        <v>-1.5375779920589902E-2</v>
      </c>
      <c r="R46" s="131">
        <v>0.1087333333</v>
      </c>
      <c r="S46" s="132">
        <v>8.114166669999999E-2</v>
      </c>
      <c r="T46" s="133">
        <v>56.850969900000003</v>
      </c>
      <c r="U46" s="104">
        <f t="shared" ref="U46:U74" si="16">T46/T47-1</f>
        <v>4.827003026329213E-2</v>
      </c>
      <c r="V46" s="126">
        <v>3165.6</v>
      </c>
      <c r="W46" s="104">
        <f t="shared" ref="W46:W76" si="17">V46/B46</f>
        <v>0.56111741349971633</v>
      </c>
      <c r="X46" s="135">
        <v>3615.61</v>
      </c>
      <c r="Y46" s="136">
        <v>0.52953272650177374</v>
      </c>
      <c r="Z46" s="137">
        <v>248479</v>
      </c>
      <c r="AA46" s="109"/>
      <c r="AC46" s="139"/>
    </row>
    <row r="47" spans="1:29" ht="18" customHeight="1" x14ac:dyDescent="0.2">
      <c r="A47" s="127">
        <v>1988</v>
      </c>
      <c r="B47" s="147">
        <v>5236.3999999999996</v>
      </c>
      <c r="C47" s="145">
        <v>892.98900000000003</v>
      </c>
      <c r="D47" s="122">
        <v>2117.7730000000001</v>
      </c>
      <c r="E47" s="122">
        <v>589.51800000000003</v>
      </c>
      <c r="F47" s="98">
        <f t="shared" si="10"/>
        <v>2707.2910000000002</v>
      </c>
      <c r="G47" s="69">
        <f t="shared" si="5"/>
        <v>0.51701378809869381</v>
      </c>
      <c r="H47" s="1">
        <v>3102.0940000000001</v>
      </c>
      <c r="I47" s="1">
        <v>3434.21</v>
      </c>
      <c r="J47" s="67">
        <f t="shared" si="11"/>
        <v>6536.3040000000001</v>
      </c>
      <c r="K47" s="121">
        <f t="shared" si="13"/>
        <v>1.2482438316400581</v>
      </c>
      <c r="L47" s="120">
        <v>-121.15300000000001</v>
      </c>
      <c r="M47" s="121">
        <f t="shared" si="14"/>
        <v>-2.3136696967382173E-2</v>
      </c>
      <c r="N47" s="514">
        <v>444.60199999999998</v>
      </c>
      <c r="O47" s="1">
        <v>553.98900000000003</v>
      </c>
      <c r="P47" s="122">
        <v>-109.38800000000001</v>
      </c>
      <c r="Q47" s="123">
        <f t="shared" si="15"/>
        <v>-2.0889924375525174E-2</v>
      </c>
      <c r="R47" s="131">
        <v>9.3149999999999997E-2</v>
      </c>
      <c r="S47" s="132">
        <v>6.6716666699999996E-2</v>
      </c>
      <c r="T47" s="133">
        <v>54.233134839999998</v>
      </c>
      <c r="U47" s="104">
        <f t="shared" si="16"/>
        <v>4.07774111577206E-2</v>
      </c>
      <c r="V47" s="126">
        <v>3000.6</v>
      </c>
      <c r="W47" s="104">
        <f t="shared" si="17"/>
        <v>0.57302727064395387</v>
      </c>
      <c r="X47" s="135">
        <v>2946.9569999999999</v>
      </c>
      <c r="Y47" s="136">
        <v>0.46476549171852799</v>
      </c>
      <c r="Z47" s="142">
        <v>246056</v>
      </c>
      <c r="AA47" s="109"/>
      <c r="AC47" s="139"/>
    </row>
    <row r="48" spans="1:29" ht="18" customHeight="1" x14ac:dyDescent="0.2">
      <c r="A48" s="127">
        <v>1987</v>
      </c>
      <c r="B48" s="147">
        <v>4855.2</v>
      </c>
      <c r="C48" s="145">
        <v>842.57600000000002</v>
      </c>
      <c r="D48" s="122">
        <v>1956.7660000000001</v>
      </c>
      <c r="E48" s="122">
        <v>478.46800000000002</v>
      </c>
      <c r="F48" s="98">
        <f t="shared" si="10"/>
        <v>2435.2339999999999</v>
      </c>
      <c r="G48" s="69">
        <f t="shared" si="5"/>
        <v>0.5015723348162795</v>
      </c>
      <c r="H48" s="1">
        <v>2818.7570000000001</v>
      </c>
      <c r="I48" s="1">
        <v>3133</v>
      </c>
      <c r="J48" s="67">
        <f t="shared" si="11"/>
        <v>5951.7569999999996</v>
      </c>
      <c r="K48" s="121">
        <f t="shared" si="13"/>
        <v>1.2258520761245675</v>
      </c>
      <c r="L48" s="120">
        <v>-160.655</v>
      </c>
      <c r="M48" s="121">
        <f t="shared" si="14"/>
        <v>-3.3089265117811829E-2</v>
      </c>
      <c r="N48" s="514">
        <v>363.947</v>
      </c>
      <c r="O48" s="1">
        <v>508.71199999999999</v>
      </c>
      <c r="P48" s="122">
        <v>-144.76400000000001</v>
      </c>
      <c r="Q48" s="123">
        <f t="shared" si="15"/>
        <v>-2.9816279452957655E-2</v>
      </c>
      <c r="R48" s="131">
        <v>8.2033333299999997E-2</v>
      </c>
      <c r="S48" s="132">
        <v>5.8258333299999999E-2</v>
      </c>
      <c r="T48" s="133">
        <v>52.108293529999997</v>
      </c>
      <c r="U48" s="104">
        <f t="shared" si="16"/>
        <v>3.6645632260913441E-2</v>
      </c>
      <c r="V48" s="126">
        <v>2838.3</v>
      </c>
      <c r="W48" s="104">
        <f t="shared" si="17"/>
        <v>0.58458971824023731</v>
      </c>
      <c r="X48" s="135">
        <v>2615.6</v>
      </c>
      <c r="Y48" s="136">
        <v>0.45301219637646528</v>
      </c>
      <c r="Z48" s="142">
        <v>243809</v>
      </c>
      <c r="AA48" s="109"/>
      <c r="AC48" s="139"/>
    </row>
    <row r="49" spans="1:29" ht="18" customHeight="1" x14ac:dyDescent="0.2">
      <c r="A49" s="127">
        <v>1986</v>
      </c>
      <c r="B49" s="147">
        <v>4579.6000000000004</v>
      </c>
      <c r="C49" s="145">
        <v>752.13</v>
      </c>
      <c r="D49" s="122">
        <v>1814.7139999999999</v>
      </c>
      <c r="E49" s="122">
        <v>404.15600000000001</v>
      </c>
      <c r="F49" s="98">
        <f t="shared" si="10"/>
        <v>2218.87</v>
      </c>
      <c r="G49" s="69">
        <f t="shared" si="5"/>
        <v>0.48451174775089523</v>
      </c>
      <c r="H49" s="1">
        <v>2592.2269999999999</v>
      </c>
      <c r="I49" s="1">
        <v>2875.1109999999999</v>
      </c>
      <c r="J49" s="67">
        <f t="shared" si="11"/>
        <v>5467.3379999999997</v>
      </c>
      <c r="K49" s="121">
        <f t="shared" si="13"/>
        <v>1.1938461874399509</v>
      </c>
      <c r="L49" s="120">
        <v>-147.17600000000002</v>
      </c>
      <c r="M49" s="121">
        <f t="shared" si="14"/>
        <v>-3.213730456808455E-2</v>
      </c>
      <c r="N49" s="514">
        <v>320.99299999999999</v>
      </c>
      <c r="O49" s="1">
        <v>452.86700000000002</v>
      </c>
      <c r="P49" s="122">
        <v>-131.87200000000001</v>
      </c>
      <c r="Q49" s="123">
        <f t="shared" si="15"/>
        <v>-2.8795527993711243E-2</v>
      </c>
      <c r="R49" s="131">
        <v>8.3324999999999996E-2</v>
      </c>
      <c r="S49" s="132">
        <v>5.9725E-2</v>
      </c>
      <c r="T49" s="133">
        <v>50.266254840000002</v>
      </c>
      <c r="U49" s="104">
        <f t="shared" si="16"/>
        <v>1.8980477203969226E-2</v>
      </c>
      <c r="V49" s="126">
        <v>2740.7</v>
      </c>
      <c r="W49" s="104">
        <f t="shared" si="17"/>
        <v>0.59845838064459767</v>
      </c>
      <c r="X49" s="135">
        <v>2609.8000000000002</v>
      </c>
      <c r="Y49" s="136">
        <v>0.47864226807155752</v>
      </c>
      <c r="Z49" s="142">
        <v>241620</v>
      </c>
      <c r="AA49" s="109"/>
      <c r="AC49" s="139"/>
    </row>
    <row r="50" spans="1:29" ht="18" customHeight="1" x14ac:dyDescent="0.2">
      <c r="A50" s="127">
        <v>1985</v>
      </c>
      <c r="B50" s="147">
        <v>4339</v>
      </c>
      <c r="C50" s="145">
        <v>677.93100000000004</v>
      </c>
      <c r="D50" s="122">
        <v>1600.3710000000001</v>
      </c>
      <c r="E50" s="122">
        <v>349.92200000000003</v>
      </c>
      <c r="F50" s="98">
        <f t="shared" si="10"/>
        <v>1950.2930000000001</v>
      </c>
      <c r="G50" s="69">
        <f t="shared" si="5"/>
        <v>0.44947983406314823</v>
      </c>
      <c r="H50" s="1">
        <v>2329.7280000000001</v>
      </c>
      <c r="I50" s="1">
        <v>2578.078</v>
      </c>
      <c r="J50" s="67">
        <f t="shared" si="11"/>
        <v>4907.8060000000005</v>
      </c>
      <c r="K50" s="121">
        <f t="shared" si="13"/>
        <v>1.1310914957363449</v>
      </c>
      <c r="L50" s="120">
        <v>-118.155</v>
      </c>
      <c r="M50" s="121">
        <f t="shared" si="14"/>
        <v>-2.7230928785434431E-2</v>
      </c>
      <c r="N50" s="514">
        <v>303.20800000000003</v>
      </c>
      <c r="O50" s="1">
        <v>417.22500000000002</v>
      </c>
      <c r="P50" s="122">
        <v>-114.01600000000001</v>
      </c>
      <c r="Q50" s="123">
        <f t="shared" si="15"/>
        <v>-2.6277022355381426E-2</v>
      </c>
      <c r="R50" s="131">
        <v>9.9333333299999993E-2</v>
      </c>
      <c r="S50" s="132">
        <v>7.4891666699999998E-2</v>
      </c>
      <c r="T50" s="133">
        <v>49.329948870000003</v>
      </c>
      <c r="U50" s="104">
        <f t="shared" si="16"/>
        <v>3.5456441417651918E-2</v>
      </c>
      <c r="V50" s="126">
        <v>2504.1</v>
      </c>
      <c r="W50" s="104">
        <f t="shared" si="17"/>
        <v>0.57711454252131822</v>
      </c>
      <c r="X50" s="135">
        <v>2226.0219999999999</v>
      </c>
      <c r="Y50" s="136">
        <v>0.46323467228498461</v>
      </c>
      <c r="Z50" s="142">
        <v>239477</v>
      </c>
      <c r="AA50" s="109"/>
      <c r="AC50" s="139"/>
    </row>
    <row r="51" spans="1:29" ht="18" customHeight="1" x14ac:dyDescent="0.2">
      <c r="A51" s="127">
        <v>1984</v>
      </c>
      <c r="B51" s="147">
        <v>4037.6</v>
      </c>
      <c r="C51" s="145">
        <v>513.63400000000001</v>
      </c>
      <c r="D51" s="122">
        <v>1376.75</v>
      </c>
      <c r="E51" s="122">
        <v>290.67399999999998</v>
      </c>
      <c r="F51" s="98">
        <f t="shared" si="10"/>
        <v>1667.424</v>
      </c>
      <c r="G51" s="69">
        <f t="shared" si="5"/>
        <v>0.41297404398652665</v>
      </c>
      <c r="H51" s="1">
        <v>1977.6279999999999</v>
      </c>
      <c r="I51" s="1">
        <v>2325.6959999999999</v>
      </c>
      <c r="J51" s="67">
        <f t="shared" si="11"/>
        <v>4303.3239999999996</v>
      </c>
      <c r="K51" s="121">
        <f t="shared" si="13"/>
        <v>1.0658123637804635</v>
      </c>
      <c r="L51" s="120">
        <v>-94.344000000000008</v>
      </c>
      <c r="M51" s="121">
        <f t="shared" si="14"/>
        <v>-2.3366356251238361E-2</v>
      </c>
      <c r="N51" s="514">
        <v>302.38099999999997</v>
      </c>
      <c r="O51" s="1">
        <v>405.10700000000003</v>
      </c>
      <c r="P51" s="122">
        <v>-102.727</v>
      </c>
      <c r="Q51" s="123">
        <f t="shared" si="15"/>
        <v>-2.5442589657222115E-2</v>
      </c>
      <c r="R51" s="131">
        <v>0.120425</v>
      </c>
      <c r="S51" s="132">
        <v>9.5733333300000001E-2</v>
      </c>
      <c r="T51" s="133">
        <v>47.640776469999999</v>
      </c>
      <c r="U51" s="104">
        <f t="shared" si="16"/>
        <v>4.3005354736369794E-2</v>
      </c>
      <c r="V51" s="126">
        <v>2318.5</v>
      </c>
      <c r="W51" s="104">
        <f t="shared" si="17"/>
        <v>0.5742272637210224</v>
      </c>
      <c r="X51" s="135">
        <v>1763.171</v>
      </c>
      <c r="Y51" s="136">
        <v>0.50720745179106652</v>
      </c>
      <c r="Z51" s="142">
        <v>237316</v>
      </c>
      <c r="AA51" s="109"/>
      <c r="AC51" s="139"/>
    </row>
    <row r="52" spans="1:29" ht="18" customHeight="1" x14ac:dyDescent="0.2">
      <c r="A52" s="127">
        <v>1983</v>
      </c>
      <c r="B52" s="147">
        <v>3634</v>
      </c>
      <c r="C52" s="145">
        <v>461.10899999999998</v>
      </c>
      <c r="D52" s="122">
        <v>1177.9480000000001</v>
      </c>
      <c r="E52" s="122">
        <v>237.39500000000001</v>
      </c>
      <c r="F52" s="98">
        <f t="shared" si="10"/>
        <v>1415.3430000000001</v>
      </c>
      <c r="G52" s="69">
        <f t="shared" si="5"/>
        <v>0.38947248211337371</v>
      </c>
      <c r="H52" s="1">
        <v>1759.5719999999999</v>
      </c>
      <c r="I52" s="1">
        <v>1999.153</v>
      </c>
      <c r="J52" s="67">
        <f t="shared" si="11"/>
        <v>3758.7249999999999</v>
      </c>
      <c r="K52" s="121">
        <f t="shared" si="13"/>
        <v>1.0343216840946614</v>
      </c>
      <c r="L52" s="120">
        <v>-38.691000000000003</v>
      </c>
      <c r="M52" s="121">
        <f t="shared" si="14"/>
        <v>-1.0646945514584481E-2</v>
      </c>
      <c r="N52" s="514">
        <v>276.99200000000002</v>
      </c>
      <c r="O52" s="1">
        <v>328.63299999999998</v>
      </c>
      <c r="P52" s="122">
        <v>-51.640999999999991</v>
      </c>
      <c r="Q52" s="123">
        <f t="shared" si="15"/>
        <v>-1.4210511832691246E-2</v>
      </c>
      <c r="R52" s="131">
        <v>0.10794166669999999</v>
      </c>
      <c r="S52" s="132">
        <v>8.6199999999999999E-2</v>
      </c>
      <c r="T52" s="133">
        <v>45.676444760000003</v>
      </c>
      <c r="U52" s="104">
        <f t="shared" si="16"/>
        <v>3.2124352256675204E-2</v>
      </c>
      <c r="V52" s="126">
        <v>2134</v>
      </c>
      <c r="W52" s="104">
        <f t="shared" si="17"/>
        <v>0.58723170060539354</v>
      </c>
      <c r="X52" s="135">
        <v>1829.8119999999999</v>
      </c>
      <c r="Y52" s="136">
        <v>0.43421520410034042</v>
      </c>
      <c r="Z52" s="142">
        <v>235235</v>
      </c>
      <c r="AA52" s="109"/>
      <c r="AC52" s="139"/>
    </row>
    <row r="53" spans="1:29" ht="18" customHeight="1" x14ac:dyDescent="0.2">
      <c r="A53" s="127">
        <v>1982</v>
      </c>
      <c r="B53" s="147">
        <v>3343.8</v>
      </c>
      <c r="C53" s="145">
        <v>413.774</v>
      </c>
      <c r="D53" s="122">
        <v>991.39200000000005</v>
      </c>
      <c r="E53" s="122">
        <v>210.506</v>
      </c>
      <c r="F53" s="98">
        <f t="shared" si="10"/>
        <v>1201.8980000000001</v>
      </c>
      <c r="G53" s="69">
        <f t="shared" si="5"/>
        <v>0.35944075602607811</v>
      </c>
      <c r="H53" s="1">
        <v>1597.8869999999999</v>
      </c>
      <c r="I53" s="1">
        <v>1810.693</v>
      </c>
      <c r="J53" s="67">
        <f t="shared" si="11"/>
        <v>3408.58</v>
      </c>
      <c r="K53" s="121">
        <f t="shared" si="13"/>
        <v>1.0193731682516896</v>
      </c>
      <c r="L53" s="120">
        <v>-5.5369999999999999</v>
      </c>
      <c r="M53" s="121">
        <f t="shared" si="14"/>
        <v>-1.6559004725162987E-3</v>
      </c>
      <c r="N53" s="514">
        <v>283.209</v>
      </c>
      <c r="O53" s="1">
        <v>303.185</v>
      </c>
      <c r="P53" s="122">
        <v>-19.978000000000002</v>
      </c>
      <c r="Q53" s="123">
        <f t="shared" si="15"/>
        <v>-5.9746396315569113E-3</v>
      </c>
      <c r="R53" s="131">
        <v>0.14860833330000001</v>
      </c>
      <c r="S53" s="132">
        <v>0.10725</v>
      </c>
      <c r="T53" s="133">
        <v>44.254788349999998</v>
      </c>
      <c r="U53" s="104">
        <f t="shared" si="16"/>
        <v>6.1314270009013683E-2</v>
      </c>
      <c r="V53" s="126">
        <v>1913.8</v>
      </c>
      <c r="W53" s="104">
        <f t="shared" si="17"/>
        <v>0.57234284347149944</v>
      </c>
      <c r="X53" s="135">
        <v>1545.0429999999999</v>
      </c>
      <c r="Y53" s="136">
        <v>0.38976642986483367</v>
      </c>
      <c r="Z53" s="142">
        <v>233160</v>
      </c>
      <c r="AA53" s="109"/>
      <c r="AC53" s="139"/>
    </row>
    <row r="54" spans="1:29" ht="18" customHeight="1" x14ac:dyDescent="0.2">
      <c r="A54" s="127">
        <v>1981</v>
      </c>
      <c r="B54" s="147">
        <v>3207</v>
      </c>
      <c r="C54" s="145">
        <v>372.05399999999997</v>
      </c>
      <c r="D54" s="122">
        <v>830.05499999999995</v>
      </c>
      <c r="E54" s="122">
        <v>204.661</v>
      </c>
      <c r="F54" s="98">
        <f t="shared" si="10"/>
        <v>1034.7159999999999</v>
      </c>
      <c r="G54" s="69">
        <f t="shared" si="5"/>
        <v>0.32264296850639224</v>
      </c>
      <c r="H54" s="1">
        <v>1526.55</v>
      </c>
      <c r="I54" s="1">
        <v>1661.45</v>
      </c>
      <c r="J54" s="67">
        <f t="shared" si="11"/>
        <v>3188</v>
      </c>
      <c r="K54" s="121">
        <f t="shared" si="13"/>
        <v>0.99407545993140001</v>
      </c>
      <c r="L54" s="120">
        <v>5.0289999999999999</v>
      </c>
      <c r="M54" s="121">
        <f t="shared" si="14"/>
        <v>1.5681322107888992E-3</v>
      </c>
      <c r="N54" s="514">
        <v>305.23700000000002</v>
      </c>
      <c r="O54" s="1">
        <v>317.75799999999998</v>
      </c>
      <c r="P54" s="122">
        <v>-12.521000000000001</v>
      </c>
      <c r="Q54" s="123">
        <f t="shared" si="15"/>
        <v>-3.9042719052073591E-3</v>
      </c>
      <c r="R54" s="131">
        <v>0.18870000000000001</v>
      </c>
      <c r="S54" s="132">
        <v>0.14077500000000001</v>
      </c>
      <c r="T54" s="133">
        <v>41.698099800000001</v>
      </c>
      <c r="U54" s="104">
        <f t="shared" si="16"/>
        <v>0.10334715341529321</v>
      </c>
      <c r="V54" s="126">
        <v>1760.3</v>
      </c>
      <c r="W54" s="104">
        <f t="shared" si="17"/>
        <v>0.54889304646086678</v>
      </c>
      <c r="X54" s="135">
        <v>1365.5609999999999</v>
      </c>
      <c r="Y54" s="136">
        <v>0.35464849097901069</v>
      </c>
      <c r="Z54" s="142">
        <v>230989</v>
      </c>
      <c r="AA54" s="109"/>
      <c r="AC54" s="139"/>
    </row>
    <row r="55" spans="1:29" ht="18" customHeight="1" x14ac:dyDescent="0.2">
      <c r="A55" s="127">
        <v>1980</v>
      </c>
      <c r="B55" s="147">
        <v>2857.3</v>
      </c>
      <c r="C55" s="145">
        <v>344.43400000000003</v>
      </c>
      <c r="D55" s="148">
        <v>742.76099999999997</v>
      </c>
      <c r="E55" s="148">
        <v>193.92500000000001</v>
      </c>
      <c r="F55" s="155">
        <f t="shared" si="10"/>
        <v>936.68599999999992</v>
      </c>
      <c r="G55" s="176">
        <f t="shared" si="5"/>
        <v>0.32782206978616174</v>
      </c>
      <c r="H55" s="1">
        <v>1420.1869999999999</v>
      </c>
      <c r="I55" s="1">
        <v>1477.7139999999999</v>
      </c>
      <c r="J55" s="67">
        <f t="shared" si="11"/>
        <v>2897.9009999999998</v>
      </c>
      <c r="K55" s="121">
        <f t="shared" si="13"/>
        <v>1.0142095684737338</v>
      </c>
      <c r="L55" s="120">
        <v>2.3180000000000001</v>
      </c>
      <c r="M55" s="121">
        <f t="shared" si="14"/>
        <v>8.1125538095404748E-4</v>
      </c>
      <c r="N55" s="514">
        <v>280.77199999999999</v>
      </c>
      <c r="O55" s="1">
        <v>293.827</v>
      </c>
      <c r="P55" s="122">
        <v>-13.055</v>
      </c>
      <c r="Q55" s="123">
        <f t="shared" si="15"/>
        <v>-4.5689987050712205E-3</v>
      </c>
      <c r="R55" s="131">
        <v>0.1526583333</v>
      </c>
      <c r="S55" s="132">
        <v>0.11615</v>
      </c>
      <c r="T55" s="133">
        <v>37.792366319999999</v>
      </c>
      <c r="U55" s="104">
        <f t="shared" si="16"/>
        <v>0.13549201976765857</v>
      </c>
      <c r="V55" s="126">
        <v>1604.8</v>
      </c>
      <c r="W55" s="104">
        <f t="shared" si="17"/>
        <v>0.56164910929898848</v>
      </c>
      <c r="X55" s="135">
        <v>1475.9939999999999</v>
      </c>
      <c r="Y55" s="136">
        <v>0.43227795235292171</v>
      </c>
      <c r="Z55" s="142">
        <v>228779</v>
      </c>
      <c r="AA55" s="109"/>
      <c r="AC55" s="139"/>
    </row>
    <row r="56" spans="1:29" ht="18" customHeight="1" x14ac:dyDescent="0.2">
      <c r="A56" s="127">
        <v>1979</v>
      </c>
      <c r="B56" s="147">
        <v>2627.3</v>
      </c>
      <c r="C56" s="145">
        <v>322.21600000000001</v>
      </c>
      <c r="D56" s="67" t="s">
        <v>48</v>
      </c>
      <c r="E56" s="67" t="s">
        <v>48</v>
      </c>
      <c r="F56" s="67">
        <v>826.51900000000001</v>
      </c>
      <c r="G56" s="471">
        <f>F56/B56</f>
        <v>0.31458874129334297</v>
      </c>
      <c r="H56" s="1">
        <v>1296.896</v>
      </c>
      <c r="I56" s="1">
        <v>1346.9860000000001</v>
      </c>
      <c r="J56" s="67">
        <f t="shared" si="11"/>
        <v>2643.8820000000001</v>
      </c>
      <c r="K56" s="121">
        <f t="shared" si="13"/>
        <v>1.006311422372778</v>
      </c>
      <c r="L56" s="120">
        <v>-0.28500000000000003</v>
      </c>
      <c r="M56" s="121">
        <f t="shared" si="14"/>
        <v>-1.0847638259810452E-4</v>
      </c>
      <c r="N56" s="514">
        <v>230.131</v>
      </c>
      <c r="O56" s="1">
        <v>252.67500000000001</v>
      </c>
      <c r="P56" s="122">
        <v>-22.544</v>
      </c>
      <c r="Q56" s="123">
        <f t="shared" si="15"/>
        <v>-8.5806721729532222E-3</v>
      </c>
      <c r="R56" s="131">
        <v>0.12665833330000001</v>
      </c>
      <c r="S56" s="132">
        <v>0.100425</v>
      </c>
      <c r="T56" s="133">
        <v>33.282811029999998</v>
      </c>
      <c r="U56" s="104">
        <f t="shared" si="16"/>
        <v>0.1125447113317819</v>
      </c>
      <c r="V56" s="126">
        <v>1479</v>
      </c>
      <c r="W56" s="104">
        <f t="shared" si="17"/>
        <v>0.562935332851216</v>
      </c>
      <c r="X56" s="135">
        <v>1132.45</v>
      </c>
      <c r="Y56" s="136">
        <v>0.37748363215828318</v>
      </c>
      <c r="Z56" s="142">
        <v>226243</v>
      </c>
      <c r="AA56" s="109"/>
      <c r="AC56" s="139"/>
    </row>
    <row r="57" spans="1:29" ht="18" customHeight="1" x14ac:dyDescent="0.2">
      <c r="A57" s="127">
        <v>1978</v>
      </c>
      <c r="B57" s="147">
        <v>2351.6</v>
      </c>
      <c r="C57" s="145">
        <v>295.601</v>
      </c>
      <c r="D57" s="122" t="s">
        <v>48</v>
      </c>
      <c r="E57" s="122" t="s">
        <v>48</v>
      </c>
      <c r="F57" s="122">
        <v>771.54399999999998</v>
      </c>
      <c r="G57" s="471">
        <f t="shared" ref="G57:G119" si="18">F57/B57</f>
        <v>0.32809321313148493</v>
      </c>
      <c r="H57" s="1">
        <v>1128.011</v>
      </c>
      <c r="I57" s="1">
        <v>1187.8009999999999</v>
      </c>
      <c r="J57" s="67">
        <f t="shared" si="11"/>
        <v>2315.8119999999999</v>
      </c>
      <c r="K57" s="121">
        <f t="shared" si="13"/>
        <v>0.98478142541248515</v>
      </c>
      <c r="L57" s="120">
        <v>-15.143000000000001</v>
      </c>
      <c r="M57" s="121">
        <f t="shared" si="14"/>
        <v>-6.439445483925838E-3</v>
      </c>
      <c r="N57" s="514">
        <v>186.88499999999999</v>
      </c>
      <c r="O57" s="1">
        <v>212.25</v>
      </c>
      <c r="P57" s="122">
        <v>-25.364999999999998</v>
      </c>
      <c r="Q57" s="123">
        <f t="shared" si="15"/>
        <v>-1.0786273175710154E-2</v>
      </c>
      <c r="R57" s="131">
        <v>9.0566666700000006E-2</v>
      </c>
      <c r="S57" s="132">
        <v>7.2233333299999994E-2</v>
      </c>
      <c r="T57" s="133">
        <v>29.915931189999998</v>
      </c>
      <c r="U57" s="104">
        <f t="shared" si="16"/>
        <v>7.6309638436791172E-2</v>
      </c>
      <c r="V57" s="126">
        <v>1370.8</v>
      </c>
      <c r="W57" s="104">
        <f t="shared" si="17"/>
        <v>0.58292226569144412</v>
      </c>
      <c r="X57" s="135">
        <v>958.38300000000004</v>
      </c>
      <c r="Y57" s="136">
        <v>0.36576916205792231</v>
      </c>
      <c r="Z57" s="142">
        <v>223670</v>
      </c>
      <c r="AA57" s="109"/>
      <c r="AC57" s="139"/>
    </row>
    <row r="58" spans="1:29" ht="18" customHeight="1" x14ac:dyDescent="0.2">
      <c r="A58" s="127">
        <v>1977</v>
      </c>
      <c r="B58" s="147">
        <v>2081.8000000000002</v>
      </c>
      <c r="C58" s="145">
        <v>256.16500000000002</v>
      </c>
      <c r="D58" s="122" t="s">
        <v>48</v>
      </c>
      <c r="E58" s="122" t="s">
        <v>48</v>
      </c>
      <c r="F58" s="98">
        <v>698.84</v>
      </c>
      <c r="G58" s="471">
        <f t="shared" si="18"/>
        <v>0.33569026803727542</v>
      </c>
      <c r="H58" s="1">
        <v>966.49900000000002</v>
      </c>
      <c r="I58" s="1">
        <v>1054.337</v>
      </c>
      <c r="J58" s="67">
        <f t="shared" si="11"/>
        <v>2020.836</v>
      </c>
      <c r="K58" s="121">
        <f t="shared" si="13"/>
        <v>0.97071572677490625</v>
      </c>
      <c r="L58" s="120">
        <v>-14.336</v>
      </c>
      <c r="M58" s="121">
        <f t="shared" si="14"/>
        <v>-6.8863483523873567E-3</v>
      </c>
      <c r="N58" s="514">
        <v>159.351</v>
      </c>
      <c r="O58" s="1">
        <v>182.44</v>
      </c>
      <c r="P58" s="122">
        <v>-23.09</v>
      </c>
      <c r="Q58" s="123">
        <f t="shared" si="15"/>
        <v>-1.1091363243347103E-2</v>
      </c>
      <c r="R58" s="131">
        <v>6.8241666700000009E-2</v>
      </c>
      <c r="S58" s="132">
        <v>5.2641666699999999E-2</v>
      </c>
      <c r="T58" s="133">
        <v>27.794911540000001</v>
      </c>
      <c r="U58" s="104">
        <f t="shared" si="16"/>
        <v>6.5016839991048903E-2</v>
      </c>
      <c r="V58" s="126">
        <v>1273</v>
      </c>
      <c r="W58" s="104">
        <f t="shared" si="17"/>
        <v>0.61149005668171774</v>
      </c>
      <c r="X58" s="135">
        <v>912.46900000000005</v>
      </c>
      <c r="Y58" s="136">
        <v>0.39993173377514618</v>
      </c>
      <c r="Z58" s="142">
        <v>221303</v>
      </c>
      <c r="AA58" s="109"/>
      <c r="AC58" s="139"/>
    </row>
    <row r="59" spans="1:29" ht="18" customHeight="1" x14ac:dyDescent="0.2">
      <c r="A59" s="127">
        <v>1976</v>
      </c>
      <c r="B59" s="147">
        <v>1873.4</v>
      </c>
      <c r="C59" s="145">
        <v>237.83</v>
      </c>
      <c r="D59" s="122" t="s">
        <v>48</v>
      </c>
      <c r="E59" s="122" t="s">
        <v>48</v>
      </c>
      <c r="F59" s="98">
        <v>620.43299999999999</v>
      </c>
      <c r="G59" s="471">
        <f t="shared" si="18"/>
        <v>0.33118020711006724</v>
      </c>
      <c r="H59" s="1">
        <v>836.25099999999998</v>
      </c>
      <c r="I59" s="1">
        <v>937.31399999999996</v>
      </c>
      <c r="J59" s="129">
        <v>1767.6890000000001</v>
      </c>
      <c r="K59" s="121">
        <f t="shared" si="13"/>
        <v>0.94357264866018997</v>
      </c>
      <c r="L59" s="120">
        <v>4.2960000000000003</v>
      </c>
      <c r="M59" s="121">
        <f t="shared" si="14"/>
        <v>2.293156827159176E-3</v>
      </c>
      <c r="N59" s="514">
        <v>149.51599999999999</v>
      </c>
      <c r="O59" s="1">
        <v>151.143</v>
      </c>
      <c r="P59" s="122">
        <v>-1.629</v>
      </c>
      <c r="Q59" s="123">
        <f t="shared" si="15"/>
        <v>-8.6954200918116793E-4</v>
      </c>
      <c r="R59" s="131">
        <v>6.8400000000000002E-2</v>
      </c>
      <c r="S59" s="132">
        <v>4.99916667E-2</v>
      </c>
      <c r="T59" s="133">
        <v>26.098095820000001</v>
      </c>
      <c r="U59" s="104">
        <f t="shared" si="16"/>
        <v>5.7448126094721275E-2</v>
      </c>
      <c r="V59" s="126">
        <v>1153.5</v>
      </c>
      <c r="W59" s="104">
        <f t="shared" si="17"/>
        <v>0.61572541902423394</v>
      </c>
      <c r="X59" s="135">
        <v>1024.7750000000001</v>
      </c>
      <c r="Y59" s="136">
        <v>0.47033772602814139</v>
      </c>
      <c r="Z59" s="142">
        <v>219006</v>
      </c>
      <c r="AA59" s="109"/>
      <c r="AC59" s="139"/>
    </row>
    <row r="60" spans="1:29" ht="18" customHeight="1" x14ac:dyDescent="0.2">
      <c r="A60" s="127">
        <v>1975</v>
      </c>
      <c r="B60" s="147">
        <v>1684.9</v>
      </c>
      <c r="C60" s="145">
        <v>219.35900000000001</v>
      </c>
      <c r="D60" s="122" t="s">
        <v>48</v>
      </c>
      <c r="E60" s="122" t="s">
        <v>48</v>
      </c>
      <c r="F60" s="98">
        <v>533.18899999999996</v>
      </c>
      <c r="G60" s="471">
        <f t="shared" si="18"/>
        <v>0.31645142144934413</v>
      </c>
      <c r="H60" s="1">
        <v>747.46699999999998</v>
      </c>
      <c r="I60" s="1">
        <v>867.57400000000007</v>
      </c>
      <c r="J60" s="129">
        <v>1607.7429999999999</v>
      </c>
      <c r="K60" s="121">
        <f t="shared" si="13"/>
        <v>0.95420677785031749</v>
      </c>
      <c r="L60" s="120">
        <v>18.117000000000001</v>
      </c>
      <c r="M60" s="121">
        <f t="shared" si="14"/>
        <v>1.0752566917917978E-2</v>
      </c>
      <c r="N60" s="514">
        <v>138.70500000000001</v>
      </c>
      <c r="O60" s="1">
        <v>122.72799999999999</v>
      </c>
      <c r="P60" s="122">
        <v>15.977</v>
      </c>
      <c r="Q60" s="123">
        <f t="shared" si="15"/>
        <v>9.482461867173126E-3</v>
      </c>
      <c r="R60" s="131">
        <v>7.8625E-2</v>
      </c>
      <c r="S60" s="132">
        <v>5.8250000000000003E-2</v>
      </c>
      <c r="T60" s="133">
        <v>24.68026107</v>
      </c>
      <c r="U60" s="104">
        <f t="shared" si="16"/>
        <v>9.143146909666533E-2</v>
      </c>
      <c r="V60" s="126">
        <v>1017.8</v>
      </c>
      <c r="W60" s="104">
        <f t="shared" si="17"/>
        <v>0.60407145824678021</v>
      </c>
      <c r="X60" s="135">
        <v>829.79300000000001</v>
      </c>
      <c r="Y60" s="136">
        <v>0.41671526765873868</v>
      </c>
      <c r="Z60" s="142">
        <v>216931</v>
      </c>
      <c r="AA60" s="109"/>
      <c r="AC60" s="139"/>
    </row>
    <row r="61" spans="1:29" ht="18" customHeight="1" x14ac:dyDescent="0.2">
      <c r="A61" s="127">
        <v>1974</v>
      </c>
      <c r="B61" s="147">
        <v>1545.2</v>
      </c>
      <c r="C61" s="145">
        <v>208.21299999999999</v>
      </c>
      <c r="D61" s="122" t="s">
        <v>48</v>
      </c>
      <c r="E61" s="122" t="s">
        <v>48</v>
      </c>
      <c r="F61" s="98">
        <v>475.05981573154997</v>
      </c>
      <c r="G61" s="471">
        <f t="shared" si="18"/>
        <v>0.30744228302585425</v>
      </c>
      <c r="H61" s="1">
        <v>691.46299999999997</v>
      </c>
      <c r="I61" s="1">
        <v>832.46199999999999</v>
      </c>
      <c r="J61" s="129">
        <v>1511.787</v>
      </c>
      <c r="K61" s="121">
        <f t="shared" si="13"/>
        <v>0.97837626197256022</v>
      </c>
      <c r="L61" s="120">
        <v>1.9610000000000001</v>
      </c>
      <c r="M61" s="121">
        <f t="shared" si="14"/>
        <v>1.2690913797566658E-3</v>
      </c>
      <c r="N61" s="514">
        <v>126.651</v>
      </c>
      <c r="O61" s="1">
        <v>127.465</v>
      </c>
      <c r="P61" s="122">
        <v>-0.81399999999999995</v>
      </c>
      <c r="Q61" s="123">
        <f t="shared" si="15"/>
        <v>-5.2679264820088012E-4</v>
      </c>
      <c r="R61" s="131">
        <v>0.1079833333</v>
      </c>
      <c r="S61" s="132">
        <v>7.8750000000000001E-2</v>
      </c>
      <c r="T61" s="133">
        <v>22.61274461</v>
      </c>
      <c r="U61" s="104">
        <f t="shared" si="16"/>
        <v>0.11054804766431769</v>
      </c>
      <c r="V61" s="126">
        <v>903.5</v>
      </c>
      <c r="W61" s="104">
        <f t="shared" si="17"/>
        <v>0.58471395288635775</v>
      </c>
      <c r="X61" s="122">
        <v>623.48099999999999</v>
      </c>
      <c r="Y61" s="149" t="s">
        <v>48</v>
      </c>
      <c r="Z61" s="142">
        <v>214782</v>
      </c>
      <c r="AA61" s="109"/>
      <c r="AC61" s="139"/>
    </row>
    <row r="62" spans="1:29" ht="18" customHeight="1" x14ac:dyDescent="0.2">
      <c r="A62" s="127">
        <v>1973</v>
      </c>
      <c r="B62" s="147">
        <v>1425.4</v>
      </c>
      <c r="C62" s="145">
        <v>194.779</v>
      </c>
      <c r="D62" s="122" t="s">
        <v>48</v>
      </c>
      <c r="E62" s="122" t="s">
        <v>48</v>
      </c>
      <c r="F62" s="98">
        <v>458.14160531209001</v>
      </c>
      <c r="G62" s="471">
        <f t="shared" si="18"/>
        <v>0.32141265982327066</v>
      </c>
      <c r="H62" s="1">
        <v>636.66899999999998</v>
      </c>
      <c r="I62" s="1">
        <v>736.44900000000007</v>
      </c>
      <c r="J62" s="129">
        <v>1364.2550000000001</v>
      </c>
      <c r="K62" s="121">
        <f t="shared" si="13"/>
        <v>0.95710326925775224</v>
      </c>
      <c r="L62" s="120">
        <v>7.1400000000000006</v>
      </c>
      <c r="M62" s="121">
        <f t="shared" si="14"/>
        <v>5.0091202469482255E-3</v>
      </c>
      <c r="N62" s="514">
        <v>95.27</v>
      </c>
      <c r="O62" s="1">
        <v>91.159000000000006</v>
      </c>
      <c r="P62" s="122">
        <v>4.1120000000000001</v>
      </c>
      <c r="Q62" s="123">
        <f t="shared" si="15"/>
        <v>2.8848042654693417E-3</v>
      </c>
      <c r="R62" s="131">
        <v>8.0216666699999994E-2</v>
      </c>
      <c r="S62" s="132">
        <v>7.0266666699999994E-2</v>
      </c>
      <c r="T62" s="133">
        <v>20.36178863</v>
      </c>
      <c r="U62" s="104">
        <f t="shared" si="16"/>
        <v>6.1777600759702844E-2</v>
      </c>
      <c r="V62" s="126">
        <v>856.5</v>
      </c>
      <c r="W62" s="104">
        <f t="shared" si="17"/>
        <v>0.6008839623965202</v>
      </c>
      <c r="X62" s="122">
        <v>928.31200000000001</v>
      </c>
      <c r="Y62" s="149" t="s">
        <v>48</v>
      </c>
      <c r="Z62" s="142">
        <v>212785</v>
      </c>
      <c r="AA62" s="109"/>
      <c r="AC62" s="139"/>
    </row>
    <row r="63" spans="1:29" ht="18" customHeight="1" x14ac:dyDescent="0.2">
      <c r="A63" s="127">
        <v>1972</v>
      </c>
      <c r="B63" s="147">
        <v>1279.0999999999999</v>
      </c>
      <c r="C63" s="145">
        <v>180.71</v>
      </c>
      <c r="D63" s="122" t="s">
        <v>48</v>
      </c>
      <c r="E63" s="122" t="s">
        <v>48</v>
      </c>
      <c r="F63" s="98">
        <v>427.26046094050002</v>
      </c>
      <c r="G63" s="471">
        <f t="shared" si="18"/>
        <v>0.33403210143108442</v>
      </c>
      <c r="H63" s="1">
        <v>571.26</v>
      </c>
      <c r="I63" s="1">
        <v>639.37599999999998</v>
      </c>
      <c r="J63" s="129">
        <v>1205.6320000000001</v>
      </c>
      <c r="K63" s="121">
        <f t="shared" si="13"/>
        <v>0.94256273942615909</v>
      </c>
      <c r="L63" s="120">
        <v>-5.7960000000000003</v>
      </c>
      <c r="M63" s="121">
        <f t="shared" si="14"/>
        <v>-4.5313110781017912E-3</v>
      </c>
      <c r="N63" s="514">
        <v>70.843000000000004</v>
      </c>
      <c r="O63" s="1">
        <v>74.215999999999994</v>
      </c>
      <c r="P63" s="122">
        <v>-3.3730000000000002</v>
      </c>
      <c r="Q63" s="123">
        <f t="shared" si="15"/>
        <v>-2.6370103979360491E-3</v>
      </c>
      <c r="R63" s="131">
        <v>5.2483333299999997E-2</v>
      </c>
      <c r="S63" s="132">
        <v>4.0691666699999997E-2</v>
      </c>
      <c r="T63" s="133">
        <v>19.177074950000002</v>
      </c>
      <c r="U63" s="104">
        <f t="shared" si="16"/>
        <v>3.2722782636315895E-2</v>
      </c>
      <c r="V63" s="126">
        <v>803.1</v>
      </c>
      <c r="W63" s="104">
        <f t="shared" si="17"/>
        <v>0.62786334141193034</v>
      </c>
      <c r="X63" s="122">
        <v>1192.7439999999999</v>
      </c>
      <c r="Y63" s="149" t="s">
        <v>48</v>
      </c>
      <c r="Z63" s="142">
        <v>210821</v>
      </c>
      <c r="AA63" s="109"/>
      <c r="AC63" s="139"/>
    </row>
    <row r="64" spans="1:29" ht="18" customHeight="1" x14ac:dyDescent="0.2">
      <c r="A64" s="127">
        <v>1971</v>
      </c>
      <c r="B64" s="147">
        <v>1164.9000000000001</v>
      </c>
      <c r="C64" s="145">
        <v>166.74700000000001</v>
      </c>
      <c r="D64" s="122" t="s">
        <v>48</v>
      </c>
      <c r="E64" s="122" t="s">
        <v>48</v>
      </c>
      <c r="F64" s="98">
        <v>398.12974445553999</v>
      </c>
      <c r="G64" s="471">
        <f t="shared" si="18"/>
        <v>0.34177160653750532</v>
      </c>
      <c r="H64" s="1">
        <v>511.303</v>
      </c>
      <c r="I64" s="1">
        <v>566.40200000000004</v>
      </c>
      <c r="J64" s="129">
        <v>1074.7080000000001</v>
      </c>
      <c r="K64" s="121">
        <f t="shared" si="13"/>
        <v>0.92257532835436518</v>
      </c>
      <c r="L64" s="120">
        <v>-1.4330000000000001</v>
      </c>
      <c r="M64" s="121">
        <f t="shared" si="14"/>
        <v>-1.2301485106017683E-3</v>
      </c>
      <c r="N64" s="514">
        <v>62.962000000000003</v>
      </c>
      <c r="O64" s="1">
        <v>62.343000000000004</v>
      </c>
      <c r="P64" s="122">
        <v>0.61899999999999999</v>
      </c>
      <c r="Q64" s="123">
        <f t="shared" si="15"/>
        <v>5.3137608378401571E-4</v>
      </c>
      <c r="R64" s="131">
        <v>5.7233333300000001E-2</v>
      </c>
      <c r="S64" s="132">
        <v>4.3400000000000001E-2</v>
      </c>
      <c r="T64" s="133">
        <v>18.569431479999999</v>
      </c>
      <c r="U64" s="104">
        <f t="shared" si="16"/>
        <v>4.2927666599220871E-2</v>
      </c>
      <c r="V64" s="126">
        <v>711.2</v>
      </c>
      <c r="W64" s="104">
        <f t="shared" si="17"/>
        <v>0.61052450854150575</v>
      </c>
      <c r="X64" s="122">
        <v>967.23</v>
      </c>
      <c r="Y64" s="149" t="s">
        <v>48</v>
      </c>
      <c r="Z64" s="142">
        <v>208740</v>
      </c>
      <c r="AA64" s="109"/>
      <c r="AC64" s="139"/>
    </row>
    <row r="65" spans="1:29" ht="18" customHeight="1" x14ac:dyDescent="0.2">
      <c r="A65" s="127">
        <v>1970</v>
      </c>
      <c r="B65" s="147">
        <v>1073.3</v>
      </c>
      <c r="C65" s="145">
        <v>150.31700000000001</v>
      </c>
      <c r="D65" s="122" t="s">
        <v>48</v>
      </c>
      <c r="E65" s="122" t="s">
        <v>48</v>
      </c>
      <c r="F65" s="98">
        <v>370.91870694993003</v>
      </c>
      <c r="G65" s="471">
        <f t="shared" si="18"/>
        <v>0.34558716756725055</v>
      </c>
      <c r="H65" s="1">
        <v>467.15699999999998</v>
      </c>
      <c r="I65" s="1">
        <v>513.92200000000003</v>
      </c>
      <c r="J65" s="150">
        <v>979.10400000000004</v>
      </c>
      <c r="K65" s="121">
        <f t="shared" si="13"/>
        <v>0.91223702599459622</v>
      </c>
      <c r="L65" s="151">
        <v>2.331</v>
      </c>
      <c r="M65" s="121">
        <f t="shared" si="14"/>
        <v>2.1718065778440327E-3</v>
      </c>
      <c r="N65" s="514">
        <v>59.707999999999998</v>
      </c>
      <c r="O65" s="1">
        <v>55.756</v>
      </c>
      <c r="P65" s="122">
        <v>3.9510000000000001</v>
      </c>
      <c r="Q65" s="123">
        <f t="shared" si="15"/>
        <v>3.6811702226777232E-3</v>
      </c>
      <c r="R65" s="131">
        <v>7.9100000000000004E-2</v>
      </c>
      <c r="S65" s="132">
        <v>6.4366666700000005E-2</v>
      </c>
      <c r="T65" s="133">
        <v>17.805100079999999</v>
      </c>
      <c r="U65" s="104">
        <f t="shared" si="16"/>
        <v>5.838255367083045E-2</v>
      </c>
      <c r="V65" s="126">
        <v>627.79999999999995</v>
      </c>
      <c r="W65" s="104">
        <f t="shared" si="17"/>
        <v>0.58492499767073514</v>
      </c>
      <c r="X65" s="122">
        <v>824.66</v>
      </c>
      <c r="Y65" s="149" t="s">
        <v>48</v>
      </c>
      <c r="Z65" s="142">
        <v>206238</v>
      </c>
      <c r="AA65" s="109"/>
      <c r="AC65" s="139"/>
    </row>
    <row r="66" spans="1:29" ht="18" customHeight="1" x14ac:dyDescent="0.2">
      <c r="A66" s="127">
        <v>1969</v>
      </c>
      <c r="B66" s="147">
        <v>1017.6</v>
      </c>
      <c r="C66" s="145">
        <v>138.25700000000001</v>
      </c>
      <c r="D66" s="122" t="s">
        <v>48</v>
      </c>
      <c r="E66" s="122" t="s">
        <v>48</v>
      </c>
      <c r="F66" s="98">
        <v>353.72025384141</v>
      </c>
      <c r="G66" s="471">
        <f t="shared" si="18"/>
        <v>0.34760245070893275</v>
      </c>
      <c r="H66" s="1">
        <v>453.267</v>
      </c>
      <c r="I66" s="1">
        <v>462.17700000000002</v>
      </c>
      <c r="J66" s="150">
        <v>914.05600000000004</v>
      </c>
      <c r="K66" s="121">
        <f t="shared" si="13"/>
        <v>0.89824685534591198</v>
      </c>
      <c r="L66" s="151">
        <v>0.39900000000000002</v>
      </c>
      <c r="M66" s="121">
        <f t="shared" si="14"/>
        <v>3.9209905660377362E-4</v>
      </c>
      <c r="N66" s="514">
        <v>51.920999999999999</v>
      </c>
      <c r="O66" s="1">
        <v>50.488</v>
      </c>
      <c r="P66" s="122">
        <v>1.4330000000000001</v>
      </c>
      <c r="Q66" s="123">
        <f t="shared" si="15"/>
        <v>1.4082154088050315E-3</v>
      </c>
      <c r="R66" s="131">
        <v>7.9516666700000002E-2</v>
      </c>
      <c r="S66" s="132">
        <v>6.68833333E-2</v>
      </c>
      <c r="T66" s="133">
        <v>16.82293422</v>
      </c>
      <c r="U66" s="104">
        <f t="shared" si="16"/>
        <v>5.4623861904349758E-2</v>
      </c>
      <c r="V66" s="126">
        <v>590.1</v>
      </c>
      <c r="W66" s="104">
        <f t="shared" si="17"/>
        <v>0.57989386792452835</v>
      </c>
      <c r="X66" s="122">
        <v>833.65599999999995</v>
      </c>
      <c r="Y66" s="149" t="s">
        <v>48</v>
      </c>
      <c r="Z66" s="142">
        <v>203675</v>
      </c>
      <c r="AA66" s="109"/>
      <c r="AC66" s="139"/>
    </row>
    <row r="67" spans="1:29" ht="18" customHeight="1" x14ac:dyDescent="0.2">
      <c r="A67" s="127">
        <v>1968</v>
      </c>
      <c r="B67" s="147">
        <v>940.7</v>
      </c>
      <c r="C67" s="145">
        <v>126.125</v>
      </c>
      <c r="D67" s="122" t="s">
        <v>48</v>
      </c>
      <c r="E67" s="122" t="s">
        <v>48</v>
      </c>
      <c r="F67" s="98">
        <v>347.57840642588002</v>
      </c>
      <c r="G67" s="471">
        <f t="shared" si="18"/>
        <v>0.36948911068978418</v>
      </c>
      <c r="H67" s="1">
        <v>426.68700000000001</v>
      </c>
      <c r="I67" s="1">
        <v>413.38200000000001</v>
      </c>
      <c r="J67" s="150">
        <v>839.34799999999996</v>
      </c>
      <c r="K67" s="121">
        <f t="shared" si="13"/>
        <v>0.89225895609652373</v>
      </c>
      <c r="L67" s="151">
        <v>0.61099999999999999</v>
      </c>
      <c r="M67" s="121">
        <f t="shared" si="14"/>
        <v>6.4951631763580312E-4</v>
      </c>
      <c r="N67" s="514">
        <v>47.904000000000003</v>
      </c>
      <c r="O67" s="1">
        <v>46.555999999999997</v>
      </c>
      <c r="P67" s="122">
        <v>1.3480000000000001</v>
      </c>
      <c r="Q67" s="123">
        <f t="shared" si="15"/>
        <v>1.4329754438184331E-3</v>
      </c>
      <c r="R67" s="131">
        <v>6.3125000000000001E-2</v>
      </c>
      <c r="S67" s="132">
        <v>5.3466666700000012E-2</v>
      </c>
      <c r="T67" s="133">
        <v>15.95159642</v>
      </c>
      <c r="U67" s="104">
        <f t="shared" si="16"/>
        <v>4.2717961448511366E-2</v>
      </c>
      <c r="V67" s="126">
        <v>569.70000000000005</v>
      </c>
      <c r="W67" s="104">
        <f t="shared" si="17"/>
        <v>0.60561284150100991</v>
      </c>
      <c r="X67" s="122">
        <v>989.63300000000004</v>
      </c>
      <c r="Y67" s="149" t="s">
        <v>48</v>
      </c>
      <c r="Z67" s="142">
        <v>201621</v>
      </c>
      <c r="AA67" s="109"/>
      <c r="AC67" s="139"/>
    </row>
    <row r="68" spans="1:29" ht="18" customHeight="1" x14ac:dyDescent="0.2">
      <c r="A68" s="127">
        <v>1967</v>
      </c>
      <c r="B68" s="147">
        <v>860</v>
      </c>
      <c r="C68" s="145">
        <v>117.372</v>
      </c>
      <c r="D68" s="122" t="s">
        <v>48</v>
      </c>
      <c r="E68" s="122" t="s">
        <v>48</v>
      </c>
      <c r="F68" s="98">
        <v>326.22093779454002</v>
      </c>
      <c r="G68" s="471">
        <f t="shared" si="18"/>
        <v>0.37932667185411628</v>
      </c>
      <c r="H68" s="1">
        <v>402.31299999999999</v>
      </c>
      <c r="I68" s="1">
        <v>370.85599999999999</v>
      </c>
      <c r="J68" s="150">
        <v>773.178</v>
      </c>
      <c r="K68" s="121">
        <f t="shared" si="13"/>
        <v>0.8990441860465116</v>
      </c>
      <c r="L68" s="151">
        <v>2.5840000000000001</v>
      </c>
      <c r="M68" s="121">
        <f t="shared" si="14"/>
        <v>3.0046511627906977E-3</v>
      </c>
      <c r="N68" s="514">
        <v>43.465000000000003</v>
      </c>
      <c r="O68" s="1">
        <v>39.908000000000001</v>
      </c>
      <c r="P68" s="122">
        <v>3.5579999999999998</v>
      </c>
      <c r="Q68" s="123">
        <f t="shared" si="15"/>
        <v>4.1372093023255814E-3</v>
      </c>
      <c r="R68" s="131">
        <v>5.6333333300000003E-2</v>
      </c>
      <c r="S68" s="132">
        <v>4.3316666699999999E-2</v>
      </c>
      <c r="T68" s="133">
        <v>15.29809307</v>
      </c>
      <c r="U68" s="104">
        <f t="shared" si="16"/>
        <v>2.7727856317689037E-2</v>
      </c>
      <c r="V68" s="126">
        <v>528</v>
      </c>
      <c r="W68" s="104">
        <f t="shared" si="17"/>
        <v>0.61395348837209307</v>
      </c>
      <c r="X68" s="122">
        <v>829.86900000000003</v>
      </c>
      <c r="Y68" s="149" t="s">
        <v>48</v>
      </c>
      <c r="Z68" s="142">
        <v>199657</v>
      </c>
      <c r="AA68" s="109"/>
      <c r="AC68" s="139"/>
    </row>
    <row r="69" spans="1:29" ht="18" customHeight="1" x14ac:dyDescent="0.2">
      <c r="A69" s="127">
        <v>1966</v>
      </c>
      <c r="B69" s="147">
        <v>813.4</v>
      </c>
      <c r="C69" s="145">
        <v>110.03700000000001</v>
      </c>
      <c r="D69" s="122" t="s">
        <v>48</v>
      </c>
      <c r="E69" s="122" t="s">
        <v>48</v>
      </c>
      <c r="F69" s="98">
        <v>319.90708779547998</v>
      </c>
      <c r="G69" s="471">
        <f t="shared" si="18"/>
        <v>0.39329614924450451</v>
      </c>
      <c r="H69" s="1">
        <v>368.38900000000001</v>
      </c>
      <c r="I69" s="1">
        <v>338.202</v>
      </c>
      <c r="J69" s="150">
        <v>706.59500000000003</v>
      </c>
      <c r="K69" s="121">
        <f t="shared" si="13"/>
        <v>0.86869313990656505</v>
      </c>
      <c r="L69" s="151">
        <v>3.0310000000000001</v>
      </c>
      <c r="M69" s="121">
        <f t="shared" si="14"/>
        <v>3.7263339070567991E-3</v>
      </c>
      <c r="N69" s="514">
        <v>40.918999999999997</v>
      </c>
      <c r="O69" s="1">
        <v>37.058</v>
      </c>
      <c r="P69" s="122">
        <v>3.8610000000000002</v>
      </c>
      <c r="Q69" s="123">
        <f t="shared" si="15"/>
        <v>4.7467420703221049E-3</v>
      </c>
      <c r="R69" s="131">
        <v>5.6250000000000001E-2</v>
      </c>
      <c r="S69" s="132">
        <v>4.8816666699999997E-2</v>
      </c>
      <c r="T69" s="133">
        <v>14.88535411</v>
      </c>
      <c r="U69" s="104">
        <f t="shared" si="16"/>
        <v>3.0150753713201528E-2</v>
      </c>
      <c r="V69" s="126">
        <v>483.7</v>
      </c>
      <c r="W69" s="104">
        <f t="shared" si="17"/>
        <v>0.59466437177280551</v>
      </c>
      <c r="X69" s="122">
        <v>656.1</v>
      </c>
      <c r="Y69" s="149" t="s">
        <v>48</v>
      </c>
      <c r="Z69" s="142">
        <v>197572</v>
      </c>
      <c r="AA69" s="109"/>
      <c r="AC69" s="139"/>
    </row>
    <row r="70" spans="1:29" ht="18" customHeight="1" x14ac:dyDescent="0.2">
      <c r="A70" s="127">
        <v>1965</v>
      </c>
      <c r="B70" s="147">
        <v>742.3</v>
      </c>
      <c r="C70" s="145">
        <v>103.17400000000001</v>
      </c>
      <c r="D70" s="122" t="s">
        <v>48</v>
      </c>
      <c r="E70" s="122" t="s">
        <v>48</v>
      </c>
      <c r="F70" s="98">
        <v>317.2738982573</v>
      </c>
      <c r="G70" s="471">
        <f t="shared" si="18"/>
        <v>0.42742004345588042</v>
      </c>
      <c r="H70" s="1">
        <v>345.85899999999998</v>
      </c>
      <c r="I70" s="1">
        <v>303.78700000000003</v>
      </c>
      <c r="J70" s="150">
        <v>649.65</v>
      </c>
      <c r="K70" s="121">
        <f t="shared" si="13"/>
        <v>0.87518523508015633</v>
      </c>
      <c r="L70" s="151">
        <v>5.43</v>
      </c>
      <c r="M70" s="121">
        <f t="shared" si="14"/>
        <v>7.3151017108985588E-3</v>
      </c>
      <c r="N70" s="514">
        <v>37.143000000000001</v>
      </c>
      <c r="O70" s="1">
        <v>31.527999999999999</v>
      </c>
      <c r="P70" s="122">
        <v>5.6150000000000002</v>
      </c>
      <c r="Q70" s="123">
        <f t="shared" si="15"/>
        <v>7.5643270914724512E-3</v>
      </c>
      <c r="R70" s="131">
        <v>4.5350000000000001E-2</v>
      </c>
      <c r="S70" s="132">
        <v>3.9483333299999999E-2</v>
      </c>
      <c r="T70" s="133">
        <v>14.44968521</v>
      </c>
      <c r="U70" s="104">
        <f t="shared" si="16"/>
        <v>1.5851692320474342E-2</v>
      </c>
      <c r="V70" s="126">
        <v>463.1</v>
      </c>
      <c r="W70" s="104">
        <f t="shared" si="17"/>
        <v>0.623871749966321</v>
      </c>
      <c r="X70" s="122">
        <v>729.875</v>
      </c>
      <c r="Y70" s="149" t="s">
        <v>48</v>
      </c>
      <c r="Z70" s="142">
        <v>195372</v>
      </c>
      <c r="AA70" s="109"/>
      <c r="AC70" s="139"/>
    </row>
    <row r="71" spans="1:29" ht="18" customHeight="1" x14ac:dyDescent="0.2">
      <c r="A71" s="127">
        <v>1964</v>
      </c>
      <c r="B71" s="147">
        <v>684.5</v>
      </c>
      <c r="C71" s="145">
        <v>95.623999999999995</v>
      </c>
      <c r="D71" s="122" t="s">
        <v>48</v>
      </c>
      <c r="E71" s="122" t="s">
        <v>48</v>
      </c>
      <c r="F71" s="98">
        <v>311.71289925730002</v>
      </c>
      <c r="G71" s="471">
        <f t="shared" si="18"/>
        <v>0.45538772718378384</v>
      </c>
      <c r="H71" s="1">
        <v>317.12599999999998</v>
      </c>
      <c r="I71" s="1">
        <v>274.19200000000001</v>
      </c>
      <c r="J71" s="150">
        <v>591.322</v>
      </c>
      <c r="K71" s="121">
        <f t="shared" si="13"/>
        <v>0.86387436084733382</v>
      </c>
      <c r="L71" s="151">
        <v>6.8230000000000004</v>
      </c>
      <c r="M71" s="121">
        <f t="shared" si="14"/>
        <v>9.9678597516435364E-3</v>
      </c>
      <c r="N71" s="514">
        <v>35.015000000000001</v>
      </c>
      <c r="O71" s="1">
        <v>28.103000000000002</v>
      </c>
      <c r="P71" s="122">
        <v>6.9130000000000003</v>
      </c>
      <c r="Q71" s="123">
        <f t="shared" si="15"/>
        <v>1.0099342585829073E-2</v>
      </c>
      <c r="R71" s="131">
        <v>4.4999999999999998E-2</v>
      </c>
      <c r="S71" s="132">
        <v>3.5525000000000001E-2</v>
      </c>
      <c r="T71" s="133">
        <v>14.22420745</v>
      </c>
      <c r="U71" s="104">
        <f t="shared" si="16"/>
        <v>1.278911563095253E-2</v>
      </c>
      <c r="V71" s="126">
        <v>428.3</v>
      </c>
      <c r="W71" s="104">
        <f t="shared" si="17"/>
        <v>0.62571219868517169</v>
      </c>
      <c r="X71" s="122">
        <v>641.976</v>
      </c>
      <c r="Y71" s="149" t="s">
        <v>48</v>
      </c>
      <c r="Z71" s="142">
        <v>193039</v>
      </c>
      <c r="AA71" s="109"/>
      <c r="AC71" s="139"/>
    </row>
    <row r="72" spans="1:29" ht="18" customHeight="1" x14ac:dyDescent="0.2">
      <c r="A72" s="127">
        <v>1963</v>
      </c>
      <c r="B72" s="147">
        <v>637.5</v>
      </c>
      <c r="C72" s="145">
        <v>89.242999999999995</v>
      </c>
      <c r="D72" s="122" t="s">
        <v>48</v>
      </c>
      <c r="E72" s="122" t="s">
        <v>48</v>
      </c>
      <c r="F72" s="98">
        <v>305.85963299641003</v>
      </c>
      <c r="G72" s="471">
        <f t="shared" si="18"/>
        <v>0.47977981646495693</v>
      </c>
      <c r="H72" s="1">
        <v>288.20699999999999</v>
      </c>
      <c r="I72" s="1">
        <v>252.15600000000001</v>
      </c>
      <c r="J72" s="150">
        <v>540.36699999999996</v>
      </c>
      <c r="K72" s="121">
        <f t="shared" si="13"/>
        <v>0.84763450980392152</v>
      </c>
      <c r="L72" s="151">
        <v>4.4139999999999997</v>
      </c>
      <c r="M72" s="121">
        <f t="shared" si="14"/>
        <v>6.9239215686274502E-3</v>
      </c>
      <c r="N72" s="514">
        <v>31.073</v>
      </c>
      <c r="O72" s="1">
        <v>26.135999999999999</v>
      </c>
      <c r="P72" s="122">
        <v>4.9370000000000003</v>
      </c>
      <c r="Q72" s="123">
        <f t="shared" si="15"/>
        <v>7.7443137254901966E-3</v>
      </c>
      <c r="R72" s="131">
        <v>4.4999999999999998E-2</v>
      </c>
      <c r="S72" s="132">
        <v>3.1566666700000003E-2</v>
      </c>
      <c r="T72" s="133">
        <v>14.044589569999999</v>
      </c>
      <c r="U72" s="104">
        <f t="shared" si="16"/>
        <v>1.2396694494873461E-2</v>
      </c>
      <c r="V72" s="126">
        <v>396.4</v>
      </c>
      <c r="W72" s="104">
        <f t="shared" si="17"/>
        <v>0.6218039215686274</v>
      </c>
      <c r="X72" s="122">
        <v>553.33000000000004</v>
      </c>
      <c r="Y72" s="149" t="s">
        <v>48</v>
      </c>
      <c r="Z72" s="142">
        <v>190472</v>
      </c>
      <c r="AA72" s="109"/>
      <c r="AC72" s="139"/>
    </row>
    <row r="73" spans="1:29" ht="18" customHeight="1" x14ac:dyDescent="0.2">
      <c r="A73" s="127">
        <v>1962</v>
      </c>
      <c r="B73" s="147">
        <v>603.9</v>
      </c>
      <c r="C73" s="145">
        <v>83.77</v>
      </c>
      <c r="D73" s="122" t="s">
        <v>48</v>
      </c>
      <c r="E73" s="122" t="s">
        <v>48</v>
      </c>
      <c r="F73" s="98">
        <v>298.20082272087001</v>
      </c>
      <c r="G73" s="471">
        <f t="shared" si="18"/>
        <v>0.49379172498902141</v>
      </c>
      <c r="H73" s="1">
        <v>259.74799999999999</v>
      </c>
      <c r="I73" s="1">
        <v>232.768</v>
      </c>
      <c r="J73" s="150">
        <v>492.52</v>
      </c>
      <c r="K73" s="121">
        <f t="shared" si="13"/>
        <v>0.81556549097532705</v>
      </c>
      <c r="L73" s="151">
        <v>3.387</v>
      </c>
      <c r="M73" s="121">
        <f t="shared" si="14"/>
        <v>5.6085444610034776E-3</v>
      </c>
      <c r="N73" s="514">
        <v>29.06</v>
      </c>
      <c r="O73" s="1">
        <v>24.963000000000001</v>
      </c>
      <c r="P73" s="122">
        <v>4.0970000000000004</v>
      </c>
      <c r="Q73" s="123">
        <f t="shared" si="15"/>
        <v>6.7842358006292439E-3</v>
      </c>
      <c r="R73" s="131">
        <v>4.4999999999999998E-2</v>
      </c>
      <c r="S73" s="132">
        <v>2.7783333300000001E-2</v>
      </c>
      <c r="T73" s="133">
        <v>13.872615</v>
      </c>
      <c r="U73" s="104">
        <f t="shared" si="16"/>
        <v>1.1987733329491324E-2</v>
      </c>
      <c r="V73" s="126">
        <v>365.8</v>
      </c>
      <c r="W73" s="104">
        <f t="shared" si="17"/>
        <v>0.60572942540155661</v>
      </c>
      <c r="X73" s="122">
        <v>499.10899999999998</v>
      </c>
      <c r="Y73" s="149" t="s">
        <v>48</v>
      </c>
      <c r="Z73" s="142">
        <v>187796</v>
      </c>
      <c r="AA73" s="109"/>
      <c r="AC73" s="139"/>
    </row>
    <row r="74" spans="1:29" ht="18" customHeight="1" x14ac:dyDescent="0.2">
      <c r="A74" s="127">
        <v>1961</v>
      </c>
      <c r="B74" s="147">
        <v>562.20000000000005</v>
      </c>
      <c r="C74" s="145">
        <v>77.814999999999998</v>
      </c>
      <c r="D74" s="152" t="s">
        <v>48</v>
      </c>
      <c r="E74" s="122" t="s">
        <v>48</v>
      </c>
      <c r="F74" s="98">
        <v>288.97093861004998</v>
      </c>
      <c r="G74" s="471">
        <f t="shared" si="18"/>
        <v>0.51400024654935961</v>
      </c>
      <c r="H74" s="1">
        <v>237.89699999999999</v>
      </c>
      <c r="I74" s="1">
        <v>214.70400000000001</v>
      </c>
      <c r="J74" s="150">
        <v>452.60500000000002</v>
      </c>
      <c r="K74" s="121">
        <f t="shared" si="13"/>
        <v>0.80506047669868375</v>
      </c>
      <c r="L74" s="151">
        <v>3.8210000000000002</v>
      </c>
      <c r="M74" s="121">
        <f t="shared" si="14"/>
        <v>6.7965136961935253E-3</v>
      </c>
      <c r="N74" s="514">
        <v>27.600999999999999</v>
      </c>
      <c r="O74" s="1">
        <v>22.686</v>
      </c>
      <c r="P74" s="122">
        <v>4.9139999999999997</v>
      </c>
      <c r="Q74" s="123">
        <f t="shared" si="15"/>
        <v>8.740661686232656E-3</v>
      </c>
      <c r="R74" s="131">
        <v>4.4999999999999998E-2</v>
      </c>
      <c r="S74" s="132">
        <v>2.37583333E-2</v>
      </c>
      <c r="T74" s="133">
        <v>13.70828375</v>
      </c>
      <c r="U74" s="104">
        <f t="shared" si="16"/>
        <v>1.0707241702709425E-2</v>
      </c>
      <c r="V74" s="126">
        <v>338.5</v>
      </c>
      <c r="W74" s="104">
        <f t="shared" si="17"/>
        <v>0.60209889718961218</v>
      </c>
      <c r="X74" s="122">
        <v>516.19200000000001</v>
      </c>
      <c r="Y74" s="149" t="s">
        <v>48</v>
      </c>
      <c r="Z74" s="142">
        <v>185016</v>
      </c>
      <c r="AA74" s="109"/>
      <c r="AC74" s="139"/>
    </row>
    <row r="75" spans="1:29" ht="18" customHeight="1" x14ac:dyDescent="0.2">
      <c r="A75" s="127">
        <v>1960</v>
      </c>
      <c r="B75" s="153">
        <v>542.4</v>
      </c>
      <c r="C75" s="154">
        <v>72.210999999999999</v>
      </c>
      <c r="D75" s="110" t="s">
        <v>48</v>
      </c>
      <c r="E75" s="130" t="s">
        <v>48</v>
      </c>
      <c r="F75" s="98">
        <v>286.33076084837001</v>
      </c>
      <c r="G75" s="471">
        <f t="shared" si="18"/>
        <v>0.52789594551690633</v>
      </c>
      <c r="H75" s="1">
        <v>219.857</v>
      </c>
      <c r="I75" s="1">
        <v>200.61600000000001</v>
      </c>
      <c r="J75" s="156">
        <v>420.47699999999998</v>
      </c>
      <c r="K75" s="121">
        <f t="shared" si="13"/>
        <v>0.77521570796460171</v>
      </c>
      <c r="L75" s="157">
        <v>2.8250000000000002</v>
      </c>
      <c r="M75" s="121">
        <f t="shared" si="14"/>
        <v>5.2083333333333339E-3</v>
      </c>
      <c r="N75" s="514">
        <v>27.042000000000002</v>
      </c>
      <c r="O75" s="1">
        <v>22.84</v>
      </c>
      <c r="P75" s="148">
        <v>4.202</v>
      </c>
      <c r="Q75" s="123">
        <f t="shared" si="15"/>
        <v>7.7470501474926259E-3</v>
      </c>
      <c r="R75" s="158">
        <v>4.8208333300000003E-2</v>
      </c>
      <c r="S75" s="159">
        <v>2.9466666700000001E-2</v>
      </c>
      <c r="T75" s="160">
        <v>13.563060780000001</v>
      </c>
      <c r="U75" s="104" t="s">
        <v>48</v>
      </c>
      <c r="V75" s="161">
        <v>315.3</v>
      </c>
      <c r="W75" s="104">
        <f t="shared" si="17"/>
        <v>0.58130530973451333</v>
      </c>
      <c r="X75" s="162">
        <v>421.07400000000001</v>
      </c>
      <c r="Y75" s="149" t="s">
        <v>48</v>
      </c>
      <c r="Z75" s="153">
        <v>182042</v>
      </c>
      <c r="AA75" s="163"/>
      <c r="AC75" s="139"/>
    </row>
    <row r="76" spans="1:29" ht="18" customHeight="1" x14ac:dyDescent="0.2">
      <c r="A76" s="127">
        <v>1959</v>
      </c>
      <c r="B76" s="164">
        <v>521.70000000000005</v>
      </c>
      <c r="C76" s="145">
        <v>66.695999999999998</v>
      </c>
      <c r="D76" s="110" t="s">
        <v>48</v>
      </c>
      <c r="E76" s="130" t="s">
        <v>48</v>
      </c>
      <c r="F76" s="98">
        <v>284.70590707821998</v>
      </c>
      <c r="G76" s="471">
        <f t="shared" si="18"/>
        <v>0.54572725144377987</v>
      </c>
      <c r="H76" s="1">
        <v>202.31200000000001</v>
      </c>
      <c r="I76" s="1">
        <v>186.89400000000001</v>
      </c>
      <c r="J76" s="150">
        <f t="shared" ref="J76:J90" si="19">H76+I76</f>
        <v>389.20600000000002</v>
      </c>
      <c r="K76" s="121">
        <f t="shared" si="13"/>
        <v>0.74603411922560858</v>
      </c>
      <c r="L76" s="165" t="s">
        <v>48</v>
      </c>
      <c r="M76" s="121" t="s">
        <v>48</v>
      </c>
      <c r="N76" s="514">
        <v>22.725999999999999</v>
      </c>
      <c r="O76" s="1">
        <v>22.327999999999999</v>
      </c>
      <c r="P76" s="67">
        <f t="shared" ref="P76:P107" si="20">N76-O76</f>
        <v>0.39799999999999969</v>
      </c>
      <c r="Q76" s="123">
        <f t="shared" si="15"/>
        <v>7.6289055012459205E-4</v>
      </c>
      <c r="R76" s="167" t="s">
        <v>48</v>
      </c>
      <c r="S76" s="125">
        <v>3.4133300000000012E-2</v>
      </c>
      <c r="T76" s="168">
        <v>29.15</v>
      </c>
      <c r="U76" s="104">
        <f t="shared" ref="U76:U120" si="21">T76/T77-1</f>
        <v>1.0048510048509929E-2</v>
      </c>
      <c r="V76" s="126">
        <v>297.8</v>
      </c>
      <c r="W76" s="104">
        <f t="shared" si="17"/>
        <v>0.57082614529423037</v>
      </c>
      <c r="X76" s="67">
        <v>417.13099999999997</v>
      </c>
      <c r="Y76" s="149" t="s">
        <v>48</v>
      </c>
      <c r="Z76" s="108">
        <v>179153</v>
      </c>
      <c r="AA76" s="163"/>
      <c r="AC76" s="139"/>
    </row>
    <row r="77" spans="1:29" ht="18" customHeight="1" x14ac:dyDescent="0.2">
      <c r="A77" s="127">
        <v>1958</v>
      </c>
      <c r="B77" s="147">
        <v>481.2</v>
      </c>
      <c r="C77" s="145">
        <v>60.668999999999997</v>
      </c>
      <c r="D77" s="110" t="s">
        <v>48</v>
      </c>
      <c r="E77" s="130" t="s">
        <v>48</v>
      </c>
      <c r="F77" s="98">
        <v>276.34321774581002</v>
      </c>
      <c r="G77" s="471">
        <f t="shared" si="18"/>
        <v>0.57427933862387781</v>
      </c>
      <c r="H77" s="1">
        <v>180.36799999999999</v>
      </c>
      <c r="I77" s="1">
        <v>172.14500000000001</v>
      </c>
      <c r="J77" s="150">
        <f t="shared" si="19"/>
        <v>352.51300000000003</v>
      </c>
      <c r="K77" s="121">
        <f t="shared" si="13"/>
        <v>0.73257065669160437</v>
      </c>
      <c r="L77" s="169" t="s">
        <v>48</v>
      </c>
      <c r="M77" s="121" t="s">
        <v>48</v>
      </c>
      <c r="N77" s="514">
        <v>20.56</v>
      </c>
      <c r="O77" s="1">
        <v>20.023</v>
      </c>
      <c r="P77" s="122">
        <f t="shared" si="20"/>
        <v>0.53699999999999903</v>
      </c>
      <c r="Q77" s="123">
        <f t="shared" si="15"/>
        <v>1.1159600997506214E-3</v>
      </c>
      <c r="R77" s="170" t="s">
        <v>48</v>
      </c>
      <c r="S77" s="132">
        <v>1.8383300000000002E-2</v>
      </c>
      <c r="T77" s="168">
        <v>28.86</v>
      </c>
      <c r="U77" s="171">
        <f t="shared" si="21"/>
        <v>2.7411890352438517E-2</v>
      </c>
      <c r="V77" s="172" t="s">
        <v>48</v>
      </c>
      <c r="W77" s="173" t="s">
        <v>48</v>
      </c>
      <c r="X77" s="122">
        <v>378.95600000000002</v>
      </c>
      <c r="Y77" s="174" t="s">
        <v>48</v>
      </c>
      <c r="Z77" s="175">
        <v>176207</v>
      </c>
      <c r="AA77" s="163"/>
      <c r="AC77" s="139"/>
    </row>
    <row r="78" spans="1:29" ht="18" customHeight="1" x14ac:dyDescent="0.2">
      <c r="A78" s="127">
        <v>1957</v>
      </c>
      <c r="B78" s="147">
        <v>474</v>
      </c>
      <c r="C78" s="145">
        <v>55.039000000000001</v>
      </c>
      <c r="D78" s="67" t="s">
        <v>48</v>
      </c>
      <c r="E78" s="122" t="s">
        <v>48</v>
      </c>
      <c r="F78" s="98">
        <v>270.52717189642999</v>
      </c>
      <c r="G78" s="471">
        <f t="shared" si="18"/>
        <v>0.57073243016124475</v>
      </c>
      <c r="H78" s="1">
        <v>168.57400000000001</v>
      </c>
      <c r="I78" s="1">
        <v>161.01</v>
      </c>
      <c r="J78" s="150">
        <f t="shared" si="19"/>
        <v>329.584</v>
      </c>
      <c r="K78" s="121">
        <f t="shared" ref="K78:K109" si="22">J78/B78</f>
        <v>0.69532489451476798</v>
      </c>
      <c r="L78" s="169" t="s">
        <v>48</v>
      </c>
      <c r="M78" s="121" t="s">
        <v>48</v>
      </c>
      <c r="N78" s="514">
        <v>24.016999999999999</v>
      </c>
      <c r="O78" s="1">
        <v>19.942</v>
      </c>
      <c r="P78" s="122">
        <f t="shared" si="20"/>
        <v>4.0749999999999993</v>
      </c>
      <c r="Q78" s="123">
        <f t="shared" ref="Q78:Q97" si="23">P78/B78</f>
        <v>8.5970464135021081E-3</v>
      </c>
      <c r="R78" s="170" t="s">
        <v>48</v>
      </c>
      <c r="S78" s="132">
        <v>3.2641700000000003E-2</v>
      </c>
      <c r="T78" s="168">
        <v>28.09</v>
      </c>
      <c r="U78" s="171">
        <f t="shared" si="21"/>
        <v>3.3480500367917498E-2</v>
      </c>
      <c r="V78" s="172" t="s">
        <v>48</v>
      </c>
      <c r="W78" s="173" t="s">
        <v>48</v>
      </c>
      <c r="X78" s="122">
        <v>299.142</v>
      </c>
      <c r="Y78" s="174" t="s">
        <v>48</v>
      </c>
      <c r="Z78" s="175">
        <v>173298</v>
      </c>
      <c r="AA78" s="163"/>
      <c r="AC78" s="139"/>
    </row>
    <row r="79" spans="1:29" ht="18" customHeight="1" x14ac:dyDescent="0.2">
      <c r="A79" s="127">
        <v>1956</v>
      </c>
      <c r="B79" s="147">
        <v>449.4</v>
      </c>
      <c r="C79" s="145">
        <v>50.381</v>
      </c>
      <c r="D79" s="122" t="s">
        <v>48</v>
      </c>
      <c r="E79" s="122" t="s">
        <v>48</v>
      </c>
      <c r="F79" s="98">
        <v>272.75081364931998</v>
      </c>
      <c r="G79" s="471">
        <f t="shared" si="18"/>
        <v>0.60692214875238093</v>
      </c>
      <c r="H79" s="1">
        <v>156.4</v>
      </c>
      <c r="I79" s="1">
        <v>148.89000000000001</v>
      </c>
      <c r="J79" s="150">
        <f t="shared" si="19"/>
        <v>305.29000000000002</v>
      </c>
      <c r="K79" s="121">
        <f t="shared" si="22"/>
        <v>0.67932799287939483</v>
      </c>
      <c r="L79" s="169" t="s">
        <v>48</v>
      </c>
      <c r="M79" s="121" t="s">
        <v>48</v>
      </c>
      <c r="N79" s="514">
        <v>21.283999999999999</v>
      </c>
      <c r="O79" s="1">
        <v>18.922999999999998</v>
      </c>
      <c r="P79" s="122">
        <f t="shared" si="20"/>
        <v>2.3610000000000007</v>
      </c>
      <c r="Q79" s="123">
        <f t="shared" si="23"/>
        <v>5.2536715620827784E-3</v>
      </c>
      <c r="R79" s="170" t="s">
        <v>48</v>
      </c>
      <c r="S79" s="132">
        <v>2.6591699999999999E-2</v>
      </c>
      <c r="T79" s="168">
        <v>27.18</v>
      </c>
      <c r="U79" s="171">
        <f t="shared" si="21"/>
        <v>1.4936519790888614E-2</v>
      </c>
      <c r="V79" s="172" t="s">
        <v>48</v>
      </c>
      <c r="W79" s="173" t="s">
        <v>48</v>
      </c>
      <c r="X79" s="122">
        <v>320.99299999999999</v>
      </c>
      <c r="Y79" s="174" t="s">
        <v>48</v>
      </c>
      <c r="Z79" s="175">
        <v>170315</v>
      </c>
      <c r="AA79" s="163"/>
      <c r="AC79" s="139"/>
    </row>
    <row r="80" spans="1:29" ht="18" customHeight="1" x14ac:dyDescent="0.2">
      <c r="A80" s="127">
        <v>1955</v>
      </c>
      <c r="B80" s="147">
        <v>425.5</v>
      </c>
      <c r="C80" s="145">
        <v>46.148000000000003</v>
      </c>
      <c r="D80" s="122" t="s">
        <v>48</v>
      </c>
      <c r="E80" s="122" t="s">
        <v>48</v>
      </c>
      <c r="F80" s="98">
        <v>274.37422280262001</v>
      </c>
      <c r="G80" s="471">
        <f t="shared" si="18"/>
        <v>0.64482778567008225</v>
      </c>
      <c r="H80" s="1">
        <v>141.56299999999999</v>
      </c>
      <c r="I80" s="1">
        <v>136.054</v>
      </c>
      <c r="J80" s="150">
        <f t="shared" si="19"/>
        <v>277.61699999999996</v>
      </c>
      <c r="K80" s="121">
        <f t="shared" si="22"/>
        <v>0.65244888366627485</v>
      </c>
      <c r="L80" s="169" t="s">
        <v>48</v>
      </c>
      <c r="M80" s="121" t="s">
        <v>48</v>
      </c>
      <c r="N80" s="514">
        <v>17.677</v>
      </c>
      <c r="O80" s="1">
        <v>17.199000000000002</v>
      </c>
      <c r="P80" s="122">
        <f t="shared" si="20"/>
        <v>0.47799999999999798</v>
      </c>
      <c r="Q80" s="123">
        <f t="shared" si="23"/>
        <v>1.1233842538190316E-3</v>
      </c>
      <c r="R80" s="170" t="s">
        <v>48</v>
      </c>
      <c r="S80" s="132">
        <v>1.7466700000000002E-2</v>
      </c>
      <c r="T80" s="168">
        <v>26.78</v>
      </c>
      <c r="U80" s="171">
        <f t="shared" si="21"/>
        <v>-2.6070763500931626E-3</v>
      </c>
      <c r="V80" s="172" t="s">
        <v>48</v>
      </c>
      <c r="W80" s="173" t="s">
        <v>48</v>
      </c>
      <c r="X80" s="122">
        <v>296.23399999999998</v>
      </c>
      <c r="Y80" s="174" t="s">
        <v>48</v>
      </c>
      <c r="Z80" s="175">
        <v>167270</v>
      </c>
      <c r="AA80" s="163"/>
      <c r="AC80" s="139"/>
    </row>
    <row r="81" spans="1:29" ht="18" customHeight="1" x14ac:dyDescent="0.2">
      <c r="A81" s="127">
        <v>1954</v>
      </c>
      <c r="B81" s="147">
        <v>390.5</v>
      </c>
      <c r="C81" s="145">
        <v>41.101999999999997</v>
      </c>
      <c r="D81" s="122" t="s">
        <v>48</v>
      </c>
      <c r="E81" s="122" t="s">
        <v>48</v>
      </c>
      <c r="F81" s="98">
        <v>271.25959910846001</v>
      </c>
      <c r="G81" s="471">
        <f t="shared" si="18"/>
        <v>0.69464686071308579</v>
      </c>
      <c r="H81" s="1">
        <v>120.453</v>
      </c>
      <c r="I81" s="1">
        <v>123.758</v>
      </c>
      <c r="J81" s="150">
        <f t="shared" si="19"/>
        <v>244.21100000000001</v>
      </c>
      <c r="K81" s="121">
        <f t="shared" si="22"/>
        <v>0.62538028169014093</v>
      </c>
      <c r="L81" s="169" t="s">
        <v>48</v>
      </c>
      <c r="M81" s="121" t="s">
        <v>48</v>
      </c>
      <c r="N81" s="514">
        <v>15.836</v>
      </c>
      <c r="O81" s="1">
        <v>15.432</v>
      </c>
      <c r="P81" s="122">
        <f t="shared" si="20"/>
        <v>0.40399999999999991</v>
      </c>
      <c r="Q81" s="123">
        <f t="shared" si="23"/>
        <v>1.0345710627400766E-3</v>
      </c>
      <c r="R81" s="170" t="s">
        <v>48</v>
      </c>
      <c r="S81" s="132">
        <v>9.4999999999999998E-3</v>
      </c>
      <c r="T81" s="168">
        <v>26.85</v>
      </c>
      <c r="U81" s="171">
        <f t="shared" si="21"/>
        <v>2.988419872992143E-3</v>
      </c>
      <c r="V81" s="172" t="s">
        <v>48</v>
      </c>
      <c r="W81" s="173" t="s">
        <v>48</v>
      </c>
      <c r="X81" s="122">
        <v>246.489</v>
      </c>
      <c r="Y81" s="174" t="s">
        <v>48</v>
      </c>
      <c r="Z81" s="175">
        <v>164349</v>
      </c>
      <c r="AA81" s="163"/>
      <c r="AC81" s="139"/>
    </row>
    <row r="82" spans="1:29" ht="18" customHeight="1" x14ac:dyDescent="0.2">
      <c r="A82" s="127">
        <v>1953</v>
      </c>
      <c r="B82" s="147">
        <v>389.2</v>
      </c>
      <c r="C82" s="145">
        <v>35.786000000000001</v>
      </c>
      <c r="D82" s="122" t="s">
        <v>48</v>
      </c>
      <c r="E82" s="122" t="s">
        <v>48</v>
      </c>
      <c r="F82" s="98">
        <v>266.07106163856997</v>
      </c>
      <c r="G82" s="471">
        <f t="shared" si="18"/>
        <v>0.68363582127073474</v>
      </c>
      <c r="H82" s="1">
        <v>108.158</v>
      </c>
      <c r="I82" s="1">
        <v>117.60900000000001</v>
      </c>
      <c r="J82" s="150">
        <f t="shared" si="19"/>
        <v>225.767</v>
      </c>
      <c r="K82" s="121">
        <f t="shared" si="22"/>
        <v>0.58007965056526212</v>
      </c>
      <c r="L82" s="169" t="s">
        <v>48</v>
      </c>
      <c r="M82" s="121" t="s">
        <v>48</v>
      </c>
      <c r="N82" s="514">
        <v>15.313000000000001</v>
      </c>
      <c r="O82" s="1">
        <v>16.013999999999999</v>
      </c>
      <c r="P82" s="122">
        <f t="shared" si="20"/>
        <v>-0.70099999999999874</v>
      </c>
      <c r="Q82" s="123">
        <f t="shared" si="23"/>
        <v>-1.8011305241521036E-3</v>
      </c>
      <c r="R82" s="170" t="s">
        <v>48</v>
      </c>
      <c r="S82" s="132">
        <v>1.9400000000000001E-2</v>
      </c>
      <c r="T82" s="168">
        <v>26.77</v>
      </c>
      <c r="U82" s="171">
        <f t="shared" si="21"/>
        <v>8.2862523540490063E-3</v>
      </c>
      <c r="V82" s="172" t="s">
        <v>48</v>
      </c>
      <c r="W82" s="173" t="s">
        <v>48</v>
      </c>
      <c r="X82" s="122">
        <v>195.07400000000001</v>
      </c>
      <c r="Y82" s="174" t="s">
        <v>48</v>
      </c>
      <c r="Z82" s="175">
        <v>161453</v>
      </c>
      <c r="AA82" s="163"/>
      <c r="AC82" s="139"/>
    </row>
    <row r="83" spans="1:29" ht="18" customHeight="1" x14ac:dyDescent="0.2">
      <c r="A83" s="127">
        <v>1952</v>
      </c>
      <c r="B83" s="147">
        <v>367.3</v>
      </c>
      <c r="C83" s="145">
        <v>30.795000000000002</v>
      </c>
      <c r="D83" s="122" t="s">
        <v>48</v>
      </c>
      <c r="E83" s="122" t="s">
        <v>48</v>
      </c>
      <c r="F83" s="98">
        <v>259.10517878542998</v>
      </c>
      <c r="G83" s="471">
        <f t="shared" si="18"/>
        <v>0.70543201411769663</v>
      </c>
      <c r="H83" s="1">
        <v>95.594999999999999</v>
      </c>
      <c r="I83" s="1">
        <v>112.53700000000001</v>
      </c>
      <c r="J83" s="150">
        <f t="shared" si="19"/>
        <v>208.13200000000001</v>
      </c>
      <c r="K83" s="121">
        <f t="shared" si="22"/>
        <v>0.56665396133950452</v>
      </c>
      <c r="L83" s="169" t="s">
        <v>48</v>
      </c>
      <c r="M83" s="121" t="s">
        <v>48</v>
      </c>
      <c r="N83" s="514">
        <v>16.459</v>
      </c>
      <c r="O83" s="1">
        <v>15.295</v>
      </c>
      <c r="P83" s="122">
        <f t="shared" si="20"/>
        <v>1.1639999999999997</v>
      </c>
      <c r="Q83" s="123">
        <f t="shared" si="23"/>
        <v>3.1690716035937916E-3</v>
      </c>
      <c r="R83" s="170" t="s">
        <v>48</v>
      </c>
      <c r="S83" s="132">
        <v>1.7675E-2</v>
      </c>
      <c r="T83" s="168">
        <v>26.55</v>
      </c>
      <c r="U83" s="171">
        <f t="shared" si="21"/>
        <v>2.2727272727272707E-2</v>
      </c>
      <c r="V83" s="172" t="s">
        <v>48</v>
      </c>
      <c r="W83" s="173" t="s">
        <v>48</v>
      </c>
      <c r="X83" s="122">
        <v>197.21899999999999</v>
      </c>
      <c r="Y83" s="174" t="s">
        <v>48</v>
      </c>
      <c r="Z83" s="467">
        <v>158757</v>
      </c>
      <c r="AA83" s="163"/>
      <c r="AC83" s="139"/>
    </row>
    <row r="84" spans="1:29" ht="18" customHeight="1" x14ac:dyDescent="0.2">
      <c r="A84" s="127">
        <v>1951</v>
      </c>
      <c r="B84" s="147">
        <v>346.9</v>
      </c>
      <c r="C84" s="145">
        <v>23.585999999999999</v>
      </c>
      <c r="D84" s="122" t="s">
        <v>48</v>
      </c>
      <c r="E84" s="122" t="s">
        <v>48</v>
      </c>
      <c r="F84" s="98">
        <v>255.22197681493</v>
      </c>
      <c r="G84" s="471">
        <f t="shared" si="18"/>
        <v>0.73572204328316526</v>
      </c>
      <c r="H84" s="1">
        <v>83.447000000000003</v>
      </c>
      <c r="I84" s="1">
        <v>103.806</v>
      </c>
      <c r="J84" s="150">
        <f t="shared" si="19"/>
        <v>187.25299999999999</v>
      </c>
      <c r="K84" s="121">
        <f t="shared" si="22"/>
        <v>0.53978956471605655</v>
      </c>
      <c r="L84" s="169" t="s">
        <v>48</v>
      </c>
      <c r="M84" s="121" t="s">
        <v>48</v>
      </c>
      <c r="N84" s="514">
        <v>17.099</v>
      </c>
      <c r="O84" s="1">
        <v>14.586</v>
      </c>
      <c r="P84" s="122">
        <f t="shared" si="20"/>
        <v>2.5129999999999999</v>
      </c>
      <c r="Q84" s="123">
        <f t="shared" si="23"/>
        <v>7.2441625828769101E-3</v>
      </c>
      <c r="R84" s="170" t="s">
        <v>48</v>
      </c>
      <c r="S84" s="132">
        <v>1.5525000000000001E-2</v>
      </c>
      <c r="T84" s="168">
        <v>25.96</v>
      </c>
      <c r="U84" s="171">
        <f t="shared" si="21"/>
        <v>7.8520980473618662E-2</v>
      </c>
      <c r="V84" s="172" t="s">
        <v>48</v>
      </c>
      <c r="W84" s="173" t="s">
        <v>48</v>
      </c>
      <c r="X84" s="122">
        <v>197.69200000000001</v>
      </c>
      <c r="Y84" s="174" t="s">
        <v>48</v>
      </c>
      <c r="Z84" s="108">
        <v>154877891</v>
      </c>
      <c r="AA84" s="163"/>
      <c r="AC84" s="139"/>
    </row>
    <row r="85" spans="1:29" ht="18" customHeight="1" x14ac:dyDescent="0.2">
      <c r="A85" s="127">
        <v>1950</v>
      </c>
      <c r="B85" s="147">
        <v>299.8</v>
      </c>
      <c r="C85" s="145">
        <v>21.21</v>
      </c>
      <c r="D85" s="122" t="s">
        <v>48</v>
      </c>
      <c r="E85" s="122" t="s">
        <v>48</v>
      </c>
      <c r="F85" s="98">
        <v>257.35735235103999</v>
      </c>
      <c r="G85" s="471">
        <f t="shared" si="18"/>
        <v>0.85843012792208129</v>
      </c>
      <c r="H85" s="1">
        <v>74.844999999999999</v>
      </c>
      <c r="I85" s="1">
        <v>92.084000000000003</v>
      </c>
      <c r="J85" s="150">
        <f t="shared" si="19"/>
        <v>166.929</v>
      </c>
      <c r="K85" s="121">
        <f t="shared" si="22"/>
        <v>0.55680120080053364</v>
      </c>
      <c r="L85" s="169" t="s">
        <v>48</v>
      </c>
      <c r="M85" s="121" t="s">
        <v>48</v>
      </c>
      <c r="N85" s="514">
        <v>12.35</v>
      </c>
      <c r="O85" s="1">
        <v>11.612</v>
      </c>
      <c r="P85" s="122">
        <f t="shared" si="20"/>
        <v>0.73799999999999955</v>
      </c>
      <c r="Q85" s="123">
        <f t="shared" si="23"/>
        <v>2.4616410940627069E-3</v>
      </c>
      <c r="R85" s="170" t="s">
        <v>48</v>
      </c>
      <c r="S85" s="132">
        <v>1.2183299999999999E-2</v>
      </c>
      <c r="T85" s="168">
        <v>24.07</v>
      </c>
      <c r="U85" s="171">
        <f t="shared" si="21"/>
        <v>1.0919781604368017E-2</v>
      </c>
      <c r="V85" s="172" t="s">
        <v>48</v>
      </c>
      <c r="W85" s="173" t="s">
        <v>48</v>
      </c>
      <c r="X85" s="174" t="s">
        <v>48</v>
      </c>
      <c r="Y85" s="174" t="s">
        <v>48</v>
      </c>
      <c r="Z85" s="175">
        <v>152271422</v>
      </c>
      <c r="AA85" s="163"/>
      <c r="AC85" s="139"/>
    </row>
    <row r="86" spans="1:29" ht="18" customHeight="1" x14ac:dyDescent="0.2">
      <c r="A86" s="127">
        <v>1949</v>
      </c>
      <c r="B86" s="147">
        <v>272.5</v>
      </c>
      <c r="C86" s="145">
        <v>16.617999999999999</v>
      </c>
      <c r="D86" s="122" t="s">
        <v>48</v>
      </c>
      <c r="E86" s="122" t="s">
        <v>48</v>
      </c>
      <c r="F86" s="98">
        <v>252.77035986032999</v>
      </c>
      <c r="G86" s="471">
        <f t="shared" si="18"/>
        <v>0.92759765086359625</v>
      </c>
      <c r="H86" s="1">
        <v>61.273000000000003</v>
      </c>
      <c r="I86" s="1">
        <v>82.933000000000007</v>
      </c>
      <c r="J86" s="150">
        <f t="shared" si="19"/>
        <v>144.20600000000002</v>
      </c>
      <c r="K86" s="121">
        <f t="shared" si="22"/>
        <v>0.52919633027522939</v>
      </c>
      <c r="L86" s="169" t="s">
        <v>48</v>
      </c>
      <c r="M86" s="121" t="s">
        <v>48</v>
      </c>
      <c r="N86" s="514">
        <v>14.484</v>
      </c>
      <c r="O86" s="1">
        <v>9.2490000000000006</v>
      </c>
      <c r="P86" s="122">
        <f t="shared" si="20"/>
        <v>5.2349999999999994</v>
      </c>
      <c r="Q86" s="123">
        <f t="shared" si="23"/>
        <v>1.9211009174311924E-2</v>
      </c>
      <c r="R86" s="170" t="s">
        <v>48</v>
      </c>
      <c r="S86" s="132">
        <v>1.10083E-2</v>
      </c>
      <c r="T86" s="168">
        <v>23.81</v>
      </c>
      <c r="U86" s="171">
        <f t="shared" si="21"/>
        <v>-9.5673876871880115E-3</v>
      </c>
      <c r="V86" s="172" t="s">
        <v>48</v>
      </c>
      <c r="W86" s="173" t="s">
        <v>48</v>
      </c>
      <c r="X86" s="174" t="s">
        <v>48</v>
      </c>
      <c r="Y86" s="174" t="s">
        <v>48</v>
      </c>
      <c r="Z86" s="175">
        <v>149188125</v>
      </c>
      <c r="AA86" s="163"/>
      <c r="AC86" s="139"/>
    </row>
    <row r="87" spans="1:29" ht="18" customHeight="1" x14ac:dyDescent="0.2">
      <c r="A87" s="127">
        <v>1948</v>
      </c>
      <c r="B87" s="147">
        <v>274.5</v>
      </c>
      <c r="C87" s="145">
        <v>15.717000000000001</v>
      </c>
      <c r="D87" s="122" t="s">
        <v>48</v>
      </c>
      <c r="E87" s="122" t="s">
        <v>48</v>
      </c>
      <c r="F87" s="98">
        <v>252.29224651299</v>
      </c>
      <c r="G87" s="471">
        <f t="shared" si="18"/>
        <v>0.9190974372057924</v>
      </c>
      <c r="H87" s="1">
        <v>53.423000000000002</v>
      </c>
      <c r="I87" s="1">
        <v>79.968000000000004</v>
      </c>
      <c r="J87" s="150">
        <f t="shared" si="19"/>
        <v>133.39100000000002</v>
      </c>
      <c r="K87" s="121">
        <f t="shared" si="22"/>
        <v>0.48594171220400734</v>
      </c>
      <c r="L87" s="169" t="s">
        <v>48</v>
      </c>
      <c r="M87" s="121" t="s">
        <v>48</v>
      </c>
      <c r="N87" s="514">
        <v>15.547000000000001</v>
      </c>
      <c r="O87" s="1">
        <v>10.06</v>
      </c>
      <c r="P87" s="122">
        <f t="shared" si="20"/>
        <v>5.4870000000000001</v>
      </c>
      <c r="Q87" s="123">
        <f t="shared" si="23"/>
        <v>1.9989071038251368E-2</v>
      </c>
      <c r="R87" s="170" t="s">
        <v>48</v>
      </c>
      <c r="S87" s="132">
        <v>1.0408300000000001E-2</v>
      </c>
      <c r="T87" s="168">
        <v>24.04</v>
      </c>
      <c r="U87" s="171">
        <f t="shared" si="21"/>
        <v>7.6578593819973229E-2</v>
      </c>
      <c r="V87" s="172" t="s">
        <v>48</v>
      </c>
      <c r="W87" s="173" t="s">
        <v>48</v>
      </c>
      <c r="X87" s="174" t="s">
        <v>48</v>
      </c>
      <c r="Y87" s="174" t="s">
        <v>48</v>
      </c>
      <c r="Z87" s="175">
        <v>146631297</v>
      </c>
      <c r="AA87" s="163"/>
      <c r="AC87" s="139"/>
    </row>
    <row r="88" spans="1:29" ht="18" customHeight="1" x14ac:dyDescent="0.2">
      <c r="A88" s="127">
        <v>1947</v>
      </c>
      <c r="B88" s="147">
        <v>249.6</v>
      </c>
      <c r="C88" s="145">
        <v>14.313000000000001</v>
      </c>
      <c r="D88" s="122" t="s">
        <v>48</v>
      </c>
      <c r="E88" s="122" t="s">
        <v>48</v>
      </c>
      <c r="F88" s="98">
        <v>258.28638310867001</v>
      </c>
      <c r="G88" s="471">
        <f t="shared" si="18"/>
        <v>1.0348012143776844</v>
      </c>
      <c r="H88" s="1">
        <v>44.913000000000004</v>
      </c>
      <c r="I88" s="1">
        <v>72.561000000000007</v>
      </c>
      <c r="J88" s="150">
        <f t="shared" si="19"/>
        <v>117.47400000000002</v>
      </c>
      <c r="K88" s="121">
        <f t="shared" si="22"/>
        <v>0.47064903846153855</v>
      </c>
      <c r="L88" s="169" t="s">
        <v>48</v>
      </c>
      <c r="M88" s="121" t="s">
        <v>48</v>
      </c>
      <c r="N88" s="514">
        <v>18.739999999999998</v>
      </c>
      <c r="O88" s="1">
        <v>7.9329999999999998</v>
      </c>
      <c r="P88" s="122">
        <f t="shared" si="20"/>
        <v>10.806999999999999</v>
      </c>
      <c r="Q88" s="123">
        <f t="shared" si="23"/>
        <v>4.3297275641025638E-2</v>
      </c>
      <c r="R88" s="170" t="s">
        <v>48</v>
      </c>
      <c r="S88" s="149" t="s">
        <v>48</v>
      </c>
      <c r="T88" s="168">
        <v>22.33</v>
      </c>
      <c r="U88" s="171">
        <f t="shared" si="21"/>
        <v>0.14395491803278682</v>
      </c>
      <c r="V88" s="172" t="s">
        <v>48</v>
      </c>
      <c r="W88" s="173" t="s">
        <v>48</v>
      </c>
      <c r="X88" s="174" t="s">
        <v>48</v>
      </c>
      <c r="Y88" s="174" t="s">
        <v>48</v>
      </c>
      <c r="Z88" s="175">
        <v>144126063</v>
      </c>
      <c r="AA88" s="163"/>
      <c r="AC88" s="139"/>
    </row>
    <row r="89" spans="1:29" ht="18" customHeight="1" x14ac:dyDescent="0.2">
      <c r="A89" s="127">
        <v>1946</v>
      </c>
      <c r="B89" s="147">
        <v>227.5</v>
      </c>
      <c r="C89" s="145">
        <v>12.683</v>
      </c>
      <c r="D89" s="122" t="s">
        <v>48</v>
      </c>
      <c r="E89" s="122" t="s">
        <v>48</v>
      </c>
      <c r="F89" s="98">
        <v>269.42209917325999</v>
      </c>
      <c r="G89" s="471">
        <f t="shared" si="18"/>
        <v>1.1842729633989451</v>
      </c>
      <c r="H89" s="1">
        <v>36.067</v>
      </c>
      <c r="I89" s="1">
        <v>63.908000000000001</v>
      </c>
      <c r="J89" s="150">
        <f t="shared" si="19"/>
        <v>99.974999999999994</v>
      </c>
      <c r="K89" s="121">
        <f t="shared" si="22"/>
        <v>0.4394505494505494</v>
      </c>
      <c r="L89" s="169" t="s">
        <v>48</v>
      </c>
      <c r="M89" s="121" t="s">
        <v>48</v>
      </c>
      <c r="N89" s="119">
        <v>7</v>
      </c>
      <c r="O89" s="166">
        <v>14.2</v>
      </c>
      <c r="P89" s="122">
        <f t="shared" si="20"/>
        <v>-7.1999999999999993</v>
      </c>
      <c r="Q89" s="123">
        <f t="shared" si="23"/>
        <v>-3.1648351648351648E-2</v>
      </c>
      <c r="R89" s="170" t="s">
        <v>48</v>
      </c>
      <c r="S89" s="149" t="s">
        <v>48</v>
      </c>
      <c r="T89" s="168">
        <v>19.52</v>
      </c>
      <c r="U89" s="171">
        <f t="shared" si="21"/>
        <v>8.5047248471373127E-2</v>
      </c>
      <c r="V89" s="172" t="s">
        <v>48</v>
      </c>
      <c r="W89" s="173" t="s">
        <v>48</v>
      </c>
      <c r="X89" s="174" t="s">
        <v>48</v>
      </c>
      <c r="Y89" s="174" t="s">
        <v>48</v>
      </c>
      <c r="Z89" s="175">
        <v>141388563</v>
      </c>
      <c r="AA89" s="163"/>
      <c r="AC89" s="139"/>
    </row>
    <row r="90" spans="1:29" ht="18" customHeight="1" x14ac:dyDescent="0.2">
      <c r="A90" s="127">
        <v>1945</v>
      </c>
      <c r="B90" s="147">
        <v>228</v>
      </c>
      <c r="C90" s="145">
        <v>12.635</v>
      </c>
      <c r="D90" s="122" t="s">
        <v>48</v>
      </c>
      <c r="E90" s="122" t="s">
        <v>48</v>
      </c>
      <c r="F90" s="98">
        <v>258.68218740993001</v>
      </c>
      <c r="G90" s="471">
        <f t="shared" si="18"/>
        <v>1.1345709974119738</v>
      </c>
      <c r="H90" s="1">
        <v>29.442</v>
      </c>
      <c r="I90" s="1">
        <v>55.94</v>
      </c>
      <c r="J90" s="156">
        <f t="shared" si="19"/>
        <v>85.382000000000005</v>
      </c>
      <c r="K90" s="176">
        <f t="shared" si="22"/>
        <v>0.37448245614035092</v>
      </c>
      <c r="L90" s="169" t="s">
        <v>48</v>
      </c>
      <c r="M90" s="121" t="s">
        <v>48</v>
      </c>
      <c r="N90" s="119">
        <v>7.5</v>
      </c>
      <c r="O90" s="166">
        <v>6.8</v>
      </c>
      <c r="P90" s="122">
        <f t="shared" si="20"/>
        <v>0.70000000000000018</v>
      </c>
      <c r="Q90" s="123">
        <f t="shared" si="23"/>
        <v>3.0701754385964921E-3</v>
      </c>
      <c r="R90" s="170" t="s">
        <v>48</v>
      </c>
      <c r="S90" s="149" t="s">
        <v>48</v>
      </c>
      <c r="T90" s="168">
        <v>17.989999999999998</v>
      </c>
      <c r="U90" s="171">
        <f t="shared" si="21"/>
        <v>2.2740193291642896E-2</v>
      </c>
      <c r="V90" s="172" t="s">
        <v>48</v>
      </c>
      <c r="W90" s="173" t="s">
        <v>48</v>
      </c>
      <c r="X90" s="174" t="s">
        <v>48</v>
      </c>
      <c r="Y90" s="174" t="s">
        <v>48</v>
      </c>
      <c r="Z90" s="175">
        <v>139928156</v>
      </c>
      <c r="AA90" s="163"/>
      <c r="AC90" s="139"/>
    </row>
    <row r="91" spans="1:29" ht="18" customHeight="1" x14ac:dyDescent="0.2">
      <c r="A91" s="127">
        <v>1944</v>
      </c>
      <c r="B91" s="147">
        <v>224.4</v>
      </c>
      <c r="C91" s="177" t="s">
        <v>48</v>
      </c>
      <c r="D91" s="122" t="s">
        <v>48</v>
      </c>
      <c r="E91" s="122" t="s">
        <v>48</v>
      </c>
      <c r="F91" s="98">
        <v>201</v>
      </c>
      <c r="G91" s="471">
        <f t="shared" si="18"/>
        <v>0.89572192513368987</v>
      </c>
      <c r="H91" s="178">
        <v>51.5</v>
      </c>
      <c r="I91" s="179">
        <f t="shared" ref="I91:I111" si="24">J91-H91</f>
        <v>45.984026999999998</v>
      </c>
      <c r="J91" s="150">
        <v>97.484026999999998</v>
      </c>
      <c r="K91" s="99">
        <f t="shared" si="22"/>
        <v>0.43442079768270941</v>
      </c>
      <c r="L91" s="169" t="s">
        <v>48</v>
      </c>
      <c r="M91" s="121" t="s">
        <v>48</v>
      </c>
      <c r="N91" s="119">
        <v>6.9</v>
      </c>
      <c r="O91" s="166">
        <v>4.9000000000000004</v>
      </c>
      <c r="P91" s="122">
        <f t="shared" si="20"/>
        <v>2</v>
      </c>
      <c r="Q91" s="123">
        <f t="shared" si="23"/>
        <v>8.9126559714795012E-3</v>
      </c>
      <c r="R91" s="170" t="s">
        <v>48</v>
      </c>
      <c r="S91" s="149" t="s">
        <v>48</v>
      </c>
      <c r="T91" s="168">
        <v>17.59</v>
      </c>
      <c r="U91" s="171">
        <f t="shared" si="21"/>
        <v>1.6175621028307496E-2</v>
      </c>
      <c r="V91" s="172" t="s">
        <v>48</v>
      </c>
      <c r="W91" s="173" t="s">
        <v>48</v>
      </c>
      <c r="X91" s="174" t="s">
        <v>48</v>
      </c>
      <c r="Y91" s="174" t="s">
        <v>48</v>
      </c>
      <c r="Z91" s="175">
        <v>138397344</v>
      </c>
      <c r="AA91" s="163"/>
      <c r="AC91" s="139"/>
    </row>
    <row r="92" spans="1:29" ht="18" customHeight="1" x14ac:dyDescent="0.2">
      <c r="A92" s="127">
        <v>1943</v>
      </c>
      <c r="B92" s="147">
        <v>203.1</v>
      </c>
      <c r="C92" s="177" t="s">
        <v>48</v>
      </c>
      <c r="D92" s="122" t="s">
        <v>48</v>
      </c>
      <c r="E92" s="122" t="s">
        <v>48</v>
      </c>
      <c r="F92" s="98">
        <v>136.69999999999999</v>
      </c>
      <c r="G92" s="471">
        <f t="shared" si="18"/>
        <v>0.67306745445593297</v>
      </c>
      <c r="H92" s="180">
        <v>49.5</v>
      </c>
      <c r="I92" s="179">
        <f t="shared" si="24"/>
        <v>45.377376999999996</v>
      </c>
      <c r="J92" s="150">
        <v>94.877376999999996</v>
      </c>
      <c r="K92" s="121">
        <f t="shared" si="22"/>
        <v>0.46714612013786311</v>
      </c>
      <c r="L92" s="169" t="s">
        <v>48</v>
      </c>
      <c r="M92" s="121" t="s">
        <v>48</v>
      </c>
      <c r="N92" s="119">
        <v>6.3</v>
      </c>
      <c r="O92" s="166">
        <v>4</v>
      </c>
      <c r="P92" s="122">
        <f t="shared" si="20"/>
        <v>2.2999999999999998</v>
      </c>
      <c r="Q92" s="123">
        <f t="shared" si="23"/>
        <v>1.1324470704086657E-2</v>
      </c>
      <c r="R92" s="170" t="s">
        <v>48</v>
      </c>
      <c r="S92" s="149" t="s">
        <v>48</v>
      </c>
      <c r="T92" s="168">
        <v>17.309999999999999</v>
      </c>
      <c r="U92" s="171">
        <f t="shared" si="21"/>
        <v>6.0012247397428053E-2</v>
      </c>
      <c r="V92" s="172" t="s">
        <v>48</v>
      </c>
      <c r="W92" s="173" t="s">
        <v>48</v>
      </c>
      <c r="X92" s="174" t="s">
        <v>48</v>
      </c>
      <c r="Y92" s="174" t="s">
        <v>48</v>
      </c>
      <c r="Z92" s="175">
        <v>136739359</v>
      </c>
      <c r="AA92" s="163"/>
      <c r="AC92" s="139"/>
    </row>
    <row r="93" spans="1:29" ht="18" customHeight="1" x14ac:dyDescent="0.2">
      <c r="A93" s="127">
        <v>1942</v>
      </c>
      <c r="B93" s="147">
        <v>166</v>
      </c>
      <c r="C93" s="177" t="s">
        <v>48</v>
      </c>
      <c r="D93" s="122" t="s">
        <v>48</v>
      </c>
      <c r="E93" s="122" t="s">
        <v>48</v>
      </c>
      <c r="F93" s="98">
        <v>72.400000000000006</v>
      </c>
      <c r="G93" s="471">
        <f t="shared" si="18"/>
        <v>0.43614457831325304</v>
      </c>
      <c r="H93" s="180">
        <v>51.5</v>
      </c>
      <c r="I93" s="179">
        <f t="shared" si="24"/>
        <v>48.460223999999997</v>
      </c>
      <c r="J93" s="150">
        <v>99.960223999999997</v>
      </c>
      <c r="K93" s="121">
        <f t="shared" si="22"/>
        <v>0.60217002409638554</v>
      </c>
      <c r="L93" s="169" t="s">
        <v>48</v>
      </c>
      <c r="M93" s="121" t="s">
        <v>48</v>
      </c>
      <c r="N93" s="119">
        <v>4.5999999999999996</v>
      </c>
      <c r="O93" s="166">
        <v>4.4000000000000004</v>
      </c>
      <c r="P93" s="122">
        <f t="shared" si="20"/>
        <v>0.19999999999999929</v>
      </c>
      <c r="Q93" s="123">
        <f t="shared" si="23"/>
        <v>1.2048192771084295E-3</v>
      </c>
      <c r="R93" s="170" t="s">
        <v>48</v>
      </c>
      <c r="S93" s="149" t="s">
        <v>48</v>
      </c>
      <c r="T93" s="168">
        <v>16.329999999999998</v>
      </c>
      <c r="U93" s="171">
        <f t="shared" si="21"/>
        <v>0.10862186014935493</v>
      </c>
      <c r="V93" s="172" t="s">
        <v>48</v>
      </c>
      <c r="W93" s="173" t="s">
        <v>48</v>
      </c>
      <c r="X93" s="174" t="s">
        <v>48</v>
      </c>
      <c r="Y93" s="174" t="s">
        <v>48</v>
      </c>
      <c r="Z93" s="175">
        <v>134859547</v>
      </c>
      <c r="AA93" s="163"/>
      <c r="AC93" s="139"/>
    </row>
    <row r="94" spans="1:29" ht="18" customHeight="1" x14ac:dyDescent="0.2">
      <c r="A94" s="127">
        <v>1941</v>
      </c>
      <c r="B94" s="147">
        <v>129.30000000000001</v>
      </c>
      <c r="C94" s="177" t="s">
        <v>48</v>
      </c>
      <c r="D94" s="122" t="s">
        <v>48</v>
      </c>
      <c r="E94" s="122" t="s">
        <v>48</v>
      </c>
      <c r="F94" s="98">
        <v>49</v>
      </c>
      <c r="G94" s="471">
        <f t="shared" si="18"/>
        <v>0.37896365042536734</v>
      </c>
      <c r="H94" s="180">
        <v>56.5</v>
      </c>
      <c r="I94" s="179">
        <f t="shared" si="24"/>
        <v>49.254335999999995</v>
      </c>
      <c r="J94" s="150">
        <v>105.754336</v>
      </c>
      <c r="K94" s="121">
        <f t="shared" si="22"/>
        <v>0.81789896365042525</v>
      </c>
      <c r="L94" s="169" t="s">
        <v>48</v>
      </c>
      <c r="M94" s="121" t="s">
        <v>48</v>
      </c>
      <c r="N94" s="119">
        <v>4.4000000000000004</v>
      </c>
      <c r="O94" s="166">
        <v>5.5</v>
      </c>
      <c r="P94" s="122">
        <f t="shared" si="20"/>
        <v>-1.0999999999999996</v>
      </c>
      <c r="Q94" s="123">
        <f t="shared" si="23"/>
        <v>-8.5073472544470192E-3</v>
      </c>
      <c r="R94" s="170" t="s">
        <v>48</v>
      </c>
      <c r="S94" s="149" t="s">
        <v>48</v>
      </c>
      <c r="T94" s="168">
        <v>14.73</v>
      </c>
      <c r="U94" s="171">
        <f t="shared" si="21"/>
        <v>5.1391862955032064E-2</v>
      </c>
      <c r="V94" s="172" t="s">
        <v>48</v>
      </c>
      <c r="W94" s="173" t="s">
        <v>48</v>
      </c>
      <c r="X94" s="174" t="s">
        <v>48</v>
      </c>
      <c r="Y94" s="174" t="s">
        <v>48</v>
      </c>
      <c r="Z94" s="175">
        <v>133402469</v>
      </c>
      <c r="AA94" s="163"/>
      <c r="AC94" s="139"/>
    </row>
    <row r="95" spans="1:29" ht="18" customHeight="1" x14ac:dyDescent="0.2">
      <c r="A95" s="127">
        <v>1940</v>
      </c>
      <c r="B95" s="147">
        <v>102.9</v>
      </c>
      <c r="C95" s="177" t="s">
        <v>48</v>
      </c>
      <c r="D95" s="122" t="s">
        <v>48</v>
      </c>
      <c r="E95" s="122" t="s">
        <v>48</v>
      </c>
      <c r="F95" s="98">
        <v>43</v>
      </c>
      <c r="G95" s="471">
        <f t="shared" si="18"/>
        <v>0.41788143828960156</v>
      </c>
      <c r="H95" s="180">
        <v>54</v>
      </c>
      <c r="I95" s="179">
        <f t="shared" si="24"/>
        <v>47.59751</v>
      </c>
      <c r="J95" s="150">
        <v>101.59751</v>
      </c>
      <c r="K95" s="121">
        <f t="shared" si="22"/>
        <v>0.98734217687074821</v>
      </c>
      <c r="L95" s="169" t="s">
        <v>48</v>
      </c>
      <c r="M95" s="121" t="s">
        <v>48</v>
      </c>
      <c r="N95" s="119">
        <v>3.4</v>
      </c>
      <c r="O95" s="166">
        <v>4.9000000000000004</v>
      </c>
      <c r="P95" s="122">
        <f t="shared" si="20"/>
        <v>-1.5000000000000004</v>
      </c>
      <c r="Q95" s="123">
        <f t="shared" si="23"/>
        <v>-1.4577259475218662E-2</v>
      </c>
      <c r="R95" s="170" t="s">
        <v>48</v>
      </c>
      <c r="S95" s="149" t="s">
        <v>48</v>
      </c>
      <c r="T95" s="168">
        <v>14.01</v>
      </c>
      <c r="U95" s="171">
        <f t="shared" si="21"/>
        <v>7.1890726096333069E-3</v>
      </c>
      <c r="V95" s="172" t="s">
        <v>48</v>
      </c>
      <c r="W95" s="173" t="s">
        <v>48</v>
      </c>
      <c r="X95" s="174" t="s">
        <v>48</v>
      </c>
      <c r="Y95" s="174" t="s">
        <v>48</v>
      </c>
      <c r="Z95" s="175">
        <v>132122453</v>
      </c>
      <c r="AA95" s="163"/>
      <c r="AC95" s="139"/>
    </row>
    <row r="96" spans="1:29" ht="18" customHeight="1" x14ac:dyDescent="0.2">
      <c r="A96" s="127">
        <v>1939</v>
      </c>
      <c r="B96" s="147">
        <v>93.4</v>
      </c>
      <c r="C96" s="177" t="s">
        <v>48</v>
      </c>
      <c r="D96" s="122" t="s">
        <v>48</v>
      </c>
      <c r="E96" s="122" t="s">
        <v>48</v>
      </c>
      <c r="F96" s="98">
        <v>40.4</v>
      </c>
      <c r="G96" s="471">
        <f t="shared" si="18"/>
        <v>0.43254817987152028</v>
      </c>
      <c r="H96" s="180">
        <v>52</v>
      </c>
      <c r="I96" s="179">
        <f t="shared" si="24"/>
        <v>48.329886999999999</v>
      </c>
      <c r="J96" s="150">
        <v>100.329887</v>
      </c>
      <c r="K96" s="121">
        <f t="shared" si="22"/>
        <v>1.0741957922912204</v>
      </c>
      <c r="L96" s="169" t="s">
        <v>48</v>
      </c>
      <c r="M96" s="121" t="s">
        <v>48</v>
      </c>
      <c r="N96" s="119">
        <v>3.1</v>
      </c>
      <c r="O96" s="166">
        <v>4</v>
      </c>
      <c r="P96" s="122">
        <f t="shared" si="20"/>
        <v>-0.89999999999999991</v>
      </c>
      <c r="Q96" s="123">
        <f t="shared" si="23"/>
        <v>-9.6359743040685206E-3</v>
      </c>
      <c r="R96" s="170" t="s">
        <v>48</v>
      </c>
      <c r="S96" s="149" t="s">
        <v>48</v>
      </c>
      <c r="T96" s="168">
        <v>13.91</v>
      </c>
      <c r="U96" s="171">
        <f t="shared" si="21"/>
        <v>-1.2775017743080208E-2</v>
      </c>
      <c r="V96" s="172" t="s">
        <v>48</v>
      </c>
      <c r="W96" s="173" t="s">
        <v>48</v>
      </c>
      <c r="X96" s="174" t="s">
        <v>48</v>
      </c>
      <c r="Y96" s="174" t="s">
        <v>48</v>
      </c>
      <c r="Z96" s="175">
        <v>130879719</v>
      </c>
      <c r="AA96" s="163"/>
      <c r="AC96" s="139"/>
    </row>
    <row r="97" spans="1:29" ht="18" customHeight="1" x14ac:dyDescent="0.2">
      <c r="A97" s="127">
        <v>1938</v>
      </c>
      <c r="B97" s="147">
        <v>87.4</v>
      </c>
      <c r="C97" s="177" t="s">
        <v>48</v>
      </c>
      <c r="D97" s="122" t="s">
        <v>48</v>
      </c>
      <c r="E97" s="122" t="s">
        <v>48</v>
      </c>
      <c r="F97" s="98">
        <v>37.200000000000003</v>
      </c>
      <c r="G97" s="471">
        <f t="shared" si="18"/>
        <v>0.42562929061784899</v>
      </c>
      <c r="H97" s="180">
        <v>51</v>
      </c>
      <c r="I97" s="179">
        <f t="shared" si="24"/>
        <v>49.180006000000006</v>
      </c>
      <c r="J97" s="150">
        <v>100.18000600000001</v>
      </c>
      <c r="K97" s="121">
        <f t="shared" si="22"/>
        <v>1.1462243249427917</v>
      </c>
      <c r="L97" s="169" t="s">
        <v>48</v>
      </c>
      <c r="M97" s="121" t="s">
        <v>48</v>
      </c>
      <c r="N97" s="119">
        <v>2.8</v>
      </c>
      <c r="O97" s="166">
        <v>3.8</v>
      </c>
      <c r="P97" s="122">
        <f t="shared" si="20"/>
        <v>-1</v>
      </c>
      <c r="Q97" s="123">
        <f t="shared" si="23"/>
        <v>-1.1441647597254004E-2</v>
      </c>
      <c r="R97" s="170" t="s">
        <v>48</v>
      </c>
      <c r="S97" s="149" t="s">
        <v>48</v>
      </c>
      <c r="T97" s="168">
        <v>14.09</v>
      </c>
      <c r="U97" s="171">
        <f t="shared" si="21"/>
        <v>-2.016689847009745E-2</v>
      </c>
      <c r="V97" s="172" t="s">
        <v>48</v>
      </c>
      <c r="W97" s="173" t="s">
        <v>48</v>
      </c>
      <c r="X97" s="174" t="s">
        <v>48</v>
      </c>
      <c r="Y97" s="174" t="s">
        <v>48</v>
      </c>
      <c r="Z97" s="175">
        <v>129824938</v>
      </c>
      <c r="AA97" s="163"/>
      <c r="AC97" s="139"/>
    </row>
    <row r="98" spans="1:29" ht="18" customHeight="1" x14ac:dyDescent="0.2">
      <c r="A98" s="127">
        <v>1937</v>
      </c>
      <c r="B98" s="147">
        <v>93</v>
      </c>
      <c r="C98" s="177" t="s">
        <v>48</v>
      </c>
      <c r="D98" s="122" t="s">
        <v>48</v>
      </c>
      <c r="E98" s="122" t="s">
        <v>48</v>
      </c>
      <c r="F98" s="98">
        <v>36.4</v>
      </c>
      <c r="G98" s="471">
        <f t="shared" si="18"/>
        <v>0.39139784946236555</v>
      </c>
      <c r="H98" s="180">
        <v>52.1</v>
      </c>
      <c r="I98" s="179">
        <f t="shared" si="24"/>
        <v>45.311951999999998</v>
      </c>
      <c r="J98" s="150">
        <v>97.411951999999999</v>
      </c>
      <c r="K98" s="121">
        <f t="shared" si="22"/>
        <v>1.0474403440860216</v>
      </c>
      <c r="L98" s="169" t="s">
        <v>48</v>
      </c>
      <c r="M98" s="121" t="s">
        <v>48</v>
      </c>
      <c r="N98" s="119">
        <v>4</v>
      </c>
      <c r="O98" s="166">
        <v>4</v>
      </c>
      <c r="P98" s="122">
        <f t="shared" si="20"/>
        <v>0</v>
      </c>
      <c r="Q98" s="123">
        <v>0</v>
      </c>
      <c r="R98" s="170" t="s">
        <v>48</v>
      </c>
      <c r="S98" s="149" t="s">
        <v>48</v>
      </c>
      <c r="T98" s="168">
        <v>14.38</v>
      </c>
      <c r="U98" s="171">
        <f t="shared" si="21"/>
        <v>3.6770007209805389E-2</v>
      </c>
      <c r="V98" s="172" t="s">
        <v>48</v>
      </c>
      <c r="W98" s="173" t="s">
        <v>48</v>
      </c>
      <c r="X98" s="174" t="s">
        <v>48</v>
      </c>
      <c r="Y98" s="174" t="s">
        <v>48</v>
      </c>
      <c r="Z98" s="175">
        <v>128824828</v>
      </c>
      <c r="AA98" s="163"/>
      <c r="AC98" s="139"/>
    </row>
    <row r="99" spans="1:29" ht="18" customHeight="1" x14ac:dyDescent="0.2">
      <c r="A99" s="127">
        <v>1936</v>
      </c>
      <c r="B99" s="147">
        <v>84.8</v>
      </c>
      <c r="C99" s="177" t="s">
        <v>48</v>
      </c>
      <c r="D99" s="122" t="s">
        <v>48</v>
      </c>
      <c r="E99" s="122" t="s">
        <v>48</v>
      </c>
      <c r="F99" s="98">
        <v>33.799999999999997</v>
      </c>
      <c r="G99" s="471">
        <f t="shared" si="18"/>
        <v>0.39858490566037735</v>
      </c>
      <c r="H99" s="180">
        <v>51.4</v>
      </c>
      <c r="I99" s="179">
        <f t="shared" si="24"/>
        <v>36.315892999999996</v>
      </c>
      <c r="J99" s="150">
        <v>87.715892999999994</v>
      </c>
      <c r="K99" s="121">
        <f t="shared" si="22"/>
        <v>1.0343855306603773</v>
      </c>
      <c r="L99" s="169" t="s">
        <v>48</v>
      </c>
      <c r="M99" s="121" t="s">
        <v>48</v>
      </c>
      <c r="N99" s="119">
        <v>3.2</v>
      </c>
      <c r="O99" s="166">
        <v>3</v>
      </c>
      <c r="P99" s="122">
        <f t="shared" si="20"/>
        <v>0.20000000000000018</v>
      </c>
      <c r="Q99" s="123">
        <f>P99/B99</f>
        <v>2.3584905660377379E-3</v>
      </c>
      <c r="R99" s="170" t="s">
        <v>48</v>
      </c>
      <c r="S99" s="149" t="s">
        <v>48</v>
      </c>
      <c r="T99" s="168">
        <v>13.87</v>
      </c>
      <c r="U99" s="171">
        <f t="shared" si="21"/>
        <v>1.0196649672250535E-2</v>
      </c>
      <c r="V99" s="172" t="s">
        <v>48</v>
      </c>
      <c r="W99" s="173" t="s">
        <v>48</v>
      </c>
      <c r="X99" s="174" t="s">
        <v>48</v>
      </c>
      <c r="Y99" s="174" t="s">
        <v>48</v>
      </c>
      <c r="Z99" s="175">
        <v>128053188</v>
      </c>
      <c r="AA99" s="163"/>
      <c r="AC99" s="139"/>
    </row>
    <row r="100" spans="1:29" ht="18" customHeight="1" x14ac:dyDescent="0.2">
      <c r="A100" s="127">
        <v>1935</v>
      </c>
      <c r="B100" s="147">
        <v>74.2</v>
      </c>
      <c r="C100" s="177" t="s">
        <v>48</v>
      </c>
      <c r="D100" s="122" t="s">
        <v>48</v>
      </c>
      <c r="E100" s="122" t="s">
        <v>48</v>
      </c>
      <c r="F100" s="98">
        <v>28.7</v>
      </c>
      <c r="G100" s="471">
        <f t="shared" si="18"/>
        <v>0.38679245283018865</v>
      </c>
      <c r="H100" s="180">
        <v>50.6</v>
      </c>
      <c r="I100" s="179">
        <f t="shared" si="24"/>
        <v>36.785558000000002</v>
      </c>
      <c r="J100" s="150">
        <v>87.385558000000003</v>
      </c>
      <c r="K100" s="121">
        <f t="shared" si="22"/>
        <v>1.1777029380053909</v>
      </c>
      <c r="L100" s="169" t="s">
        <v>48</v>
      </c>
      <c r="M100" s="121" t="s">
        <v>48</v>
      </c>
      <c r="N100" s="119">
        <v>3</v>
      </c>
      <c r="O100" s="166">
        <v>2.8</v>
      </c>
      <c r="P100" s="122">
        <f t="shared" si="20"/>
        <v>0.20000000000000018</v>
      </c>
      <c r="Q100" s="123">
        <f>P100/B100</f>
        <v>2.6954177897574147E-3</v>
      </c>
      <c r="R100" s="170" t="s">
        <v>48</v>
      </c>
      <c r="S100" s="149" t="s">
        <v>48</v>
      </c>
      <c r="T100" s="168">
        <v>13.73</v>
      </c>
      <c r="U100" s="171">
        <f t="shared" si="21"/>
        <v>2.615844544095669E-2</v>
      </c>
      <c r="V100" s="172" t="s">
        <v>48</v>
      </c>
      <c r="W100" s="173" t="s">
        <v>48</v>
      </c>
      <c r="X100" s="174" t="s">
        <v>48</v>
      </c>
      <c r="Y100" s="174" t="s">
        <v>48</v>
      </c>
      <c r="Z100" s="175">
        <v>127250234</v>
      </c>
      <c r="AA100" s="163"/>
      <c r="AC100" s="139"/>
    </row>
    <row r="101" spans="1:29" ht="18" customHeight="1" x14ac:dyDescent="0.2">
      <c r="A101" s="127">
        <v>1934</v>
      </c>
      <c r="B101" s="147">
        <v>66.8</v>
      </c>
      <c r="C101" s="177" t="s">
        <v>48</v>
      </c>
      <c r="D101" s="122" t="s">
        <v>48</v>
      </c>
      <c r="E101" s="122" t="s">
        <v>48</v>
      </c>
      <c r="F101" s="98">
        <v>27.1</v>
      </c>
      <c r="G101" s="471">
        <f t="shared" si="18"/>
        <v>0.40568862275449108</v>
      </c>
      <c r="H101" s="180">
        <v>50.8</v>
      </c>
      <c r="I101" s="179">
        <f t="shared" si="24"/>
        <v>34.993083999999996</v>
      </c>
      <c r="J101" s="150">
        <v>85.793083999999993</v>
      </c>
      <c r="K101" s="121">
        <f t="shared" si="22"/>
        <v>1.2843276047904191</v>
      </c>
      <c r="L101" s="169" t="s">
        <v>48</v>
      </c>
      <c r="M101" s="121" t="s">
        <v>48</v>
      </c>
      <c r="N101" s="119">
        <v>2.2000000000000002</v>
      </c>
      <c r="O101" s="166">
        <v>2.6</v>
      </c>
      <c r="P101" s="122">
        <f t="shared" si="20"/>
        <v>-0.39999999999999991</v>
      </c>
      <c r="Q101" s="123">
        <f>P101/B101</f>
        <v>-5.988023952095807E-3</v>
      </c>
      <c r="R101" s="170" t="s">
        <v>48</v>
      </c>
      <c r="S101" s="149" t="s">
        <v>48</v>
      </c>
      <c r="T101" s="168">
        <v>13.38</v>
      </c>
      <c r="U101" s="171">
        <f t="shared" si="21"/>
        <v>3.4802784222737859E-2</v>
      </c>
      <c r="V101" s="172" t="s">
        <v>48</v>
      </c>
      <c r="W101" s="173" t="s">
        <v>48</v>
      </c>
      <c r="X101" s="174" t="s">
        <v>48</v>
      </c>
      <c r="Y101" s="174" t="s">
        <v>48</v>
      </c>
      <c r="Z101" s="175">
        <v>126373773</v>
      </c>
      <c r="AA101" s="163"/>
      <c r="AC101" s="139"/>
    </row>
    <row r="102" spans="1:29" ht="18" customHeight="1" x14ac:dyDescent="0.2">
      <c r="A102" s="127">
        <v>1933</v>
      </c>
      <c r="B102" s="147">
        <v>57.2</v>
      </c>
      <c r="C102" s="177" t="s">
        <v>48</v>
      </c>
      <c r="D102" s="122" t="s">
        <v>48</v>
      </c>
      <c r="E102" s="122" t="s">
        <v>48</v>
      </c>
      <c r="F102" s="98">
        <v>22.5</v>
      </c>
      <c r="G102" s="471">
        <f t="shared" si="18"/>
        <v>0.39335664335664333</v>
      </c>
      <c r="H102" s="180">
        <v>51.8</v>
      </c>
      <c r="I102" s="179">
        <f t="shared" si="24"/>
        <v>37.230405000000005</v>
      </c>
      <c r="J102" s="150">
        <v>89.030405000000002</v>
      </c>
      <c r="K102" s="121">
        <f t="shared" si="22"/>
        <v>1.5564756118881118</v>
      </c>
      <c r="L102" s="169" t="s">
        <v>48</v>
      </c>
      <c r="M102" s="121" t="s">
        <v>48</v>
      </c>
      <c r="N102" s="119">
        <v>1.9</v>
      </c>
      <c r="O102" s="166">
        <v>2</v>
      </c>
      <c r="P102" s="122">
        <f t="shared" si="20"/>
        <v>-0.10000000000000009</v>
      </c>
      <c r="Q102" s="123">
        <f>P102/B102</f>
        <v>-1.7482517482517498E-3</v>
      </c>
      <c r="R102" s="170" t="s">
        <v>48</v>
      </c>
      <c r="S102" s="149" t="s">
        <v>48</v>
      </c>
      <c r="T102" s="168">
        <v>12.93</v>
      </c>
      <c r="U102" s="171">
        <f t="shared" si="21"/>
        <v>-5.205278592375373E-2</v>
      </c>
      <c r="V102" s="172" t="s">
        <v>48</v>
      </c>
      <c r="W102" s="173" t="s">
        <v>48</v>
      </c>
      <c r="X102" s="174" t="s">
        <v>48</v>
      </c>
      <c r="Y102" s="174" t="s">
        <v>48</v>
      </c>
      <c r="Z102" s="175">
        <v>125578758</v>
      </c>
      <c r="AA102" s="163"/>
      <c r="AC102" s="139"/>
    </row>
    <row r="103" spans="1:29" ht="18" customHeight="1" x14ac:dyDescent="0.2">
      <c r="A103" s="127">
        <v>1932</v>
      </c>
      <c r="B103" s="181">
        <v>59.5</v>
      </c>
      <c r="C103" s="177" t="s">
        <v>48</v>
      </c>
      <c r="D103" s="122" t="s">
        <v>48</v>
      </c>
      <c r="E103" s="122" t="s">
        <v>48</v>
      </c>
      <c r="F103" s="98">
        <v>19.5</v>
      </c>
      <c r="G103" s="471">
        <f t="shared" si="18"/>
        <v>0.32773109243697479</v>
      </c>
      <c r="H103" s="180">
        <v>57.7</v>
      </c>
      <c r="I103" s="179">
        <f t="shared" si="24"/>
        <v>37.915803999999994</v>
      </c>
      <c r="J103" s="150">
        <v>95.615803999999997</v>
      </c>
      <c r="K103" s="121">
        <f t="shared" si="22"/>
        <v>1.6069883025210083</v>
      </c>
      <c r="L103" s="169" t="s">
        <v>48</v>
      </c>
      <c r="M103" s="121" t="s">
        <v>48</v>
      </c>
      <c r="N103" s="119">
        <v>1.9</v>
      </c>
      <c r="O103" s="166">
        <v>2</v>
      </c>
      <c r="P103" s="122">
        <f t="shared" si="20"/>
        <v>-0.10000000000000009</v>
      </c>
      <c r="Q103" s="123">
        <f>P103/B103</f>
        <v>-1.6806722689075644E-3</v>
      </c>
      <c r="R103" s="170" t="s">
        <v>48</v>
      </c>
      <c r="S103" s="149" t="s">
        <v>48</v>
      </c>
      <c r="T103" s="168">
        <v>13.64</v>
      </c>
      <c r="U103" s="171">
        <f t="shared" si="21"/>
        <v>-0.10322156476002631</v>
      </c>
      <c r="V103" s="172" t="s">
        <v>48</v>
      </c>
      <c r="W103" s="173" t="s">
        <v>48</v>
      </c>
      <c r="X103" s="174" t="s">
        <v>48</v>
      </c>
      <c r="Y103" s="174" t="s">
        <v>48</v>
      </c>
      <c r="Z103" s="175">
        <v>124840469</v>
      </c>
      <c r="AA103" s="163"/>
      <c r="AC103" s="139"/>
    </row>
    <row r="104" spans="1:29" ht="18" customHeight="1" x14ac:dyDescent="0.2">
      <c r="A104" s="127">
        <v>1931</v>
      </c>
      <c r="B104" s="182">
        <v>77.400000000000006</v>
      </c>
      <c r="C104" s="177" t="s">
        <v>48</v>
      </c>
      <c r="D104" s="122" t="s">
        <v>48</v>
      </c>
      <c r="E104" s="122" t="s">
        <v>48</v>
      </c>
      <c r="F104" s="98">
        <v>16.8</v>
      </c>
      <c r="G104" s="471">
        <f t="shared" si="18"/>
        <v>0.21705426356589147</v>
      </c>
      <c r="H104" s="180">
        <v>65.099999999999994</v>
      </c>
      <c r="I104" s="179">
        <f t="shared" si="24"/>
        <v>37.101144000000005</v>
      </c>
      <c r="J104" s="150">
        <v>102.201144</v>
      </c>
      <c r="K104" s="121">
        <f t="shared" si="22"/>
        <v>1.3204282170542634</v>
      </c>
      <c r="L104" s="169" t="s">
        <v>48</v>
      </c>
      <c r="M104" s="121" t="s">
        <v>48</v>
      </c>
      <c r="N104" s="119">
        <v>2.9</v>
      </c>
      <c r="O104" s="166">
        <v>2.9</v>
      </c>
      <c r="P104" s="122">
        <f t="shared" si="20"/>
        <v>0</v>
      </c>
      <c r="Q104" s="123">
        <v>0</v>
      </c>
      <c r="R104" s="170" t="s">
        <v>48</v>
      </c>
      <c r="S104" s="149" t="s">
        <v>48</v>
      </c>
      <c r="T104" s="168">
        <v>15.21</v>
      </c>
      <c r="U104" s="171">
        <f t="shared" si="21"/>
        <v>-8.922155688622746E-2</v>
      </c>
      <c r="V104" s="172" t="s">
        <v>48</v>
      </c>
      <c r="W104" s="173" t="s">
        <v>48</v>
      </c>
      <c r="X104" s="174" t="s">
        <v>48</v>
      </c>
      <c r="Y104" s="174" t="s">
        <v>48</v>
      </c>
      <c r="Z104" s="175">
        <v>124039648</v>
      </c>
      <c r="AA104" s="163"/>
      <c r="AB104" s="11"/>
      <c r="AC104" s="139"/>
    </row>
    <row r="105" spans="1:29" ht="18" customHeight="1" x14ac:dyDescent="0.2">
      <c r="A105" s="127">
        <v>1930</v>
      </c>
      <c r="B105" s="182">
        <v>92.2</v>
      </c>
      <c r="C105" s="177" t="s">
        <v>48</v>
      </c>
      <c r="D105" s="122" t="s">
        <v>48</v>
      </c>
      <c r="E105" s="122" t="s">
        <v>48</v>
      </c>
      <c r="F105" s="98">
        <v>16.2</v>
      </c>
      <c r="G105" s="471">
        <f t="shared" si="18"/>
        <v>0.175704989154013</v>
      </c>
      <c r="H105" s="180">
        <v>71.599999999999994</v>
      </c>
      <c r="I105" s="179">
        <f t="shared" si="24"/>
        <v>39.203097898999999</v>
      </c>
      <c r="J105" s="150">
        <v>110.80309789899999</v>
      </c>
      <c r="K105" s="121">
        <f t="shared" si="22"/>
        <v>1.2017689576898047</v>
      </c>
      <c r="L105" s="169" t="s">
        <v>48</v>
      </c>
      <c r="M105" s="121" t="s">
        <v>48</v>
      </c>
      <c r="N105" s="119">
        <v>4.0133000000000001</v>
      </c>
      <c r="O105" s="166">
        <v>3.4996999999999998</v>
      </c>
      <c r="P105" s="122">
        <f t="shared" si="20"/>
        <v>0.51360000000000028</v>
      </c>
      <c r="Q105" s="123">
        <f t="shared" ref="Q105:Q147" si="25">P105/B105</f>
        <v>5.5704989154013044E-3</v>
      </c>
      <c r="R105" s="170" t="s">
        <v>48</v>
      </c>
      <c r="S105" s="149" t="s">
        <v>48</v>
      </c>
      <c r="T105" s="168">
        <v>16.7</v>
      </c>
      <c r="U105" s="171">
        <f t="shared" si="21"/>
        <v>-2.6806526806526842E-2</v>
      </c>
      <c r="V105" s="172" t="s">
        <v>48</v>
      </c>
      <c r="W105" s="173" t="s">
        <v>48</v>
      </c>
      <c r="X105" s="174" t="s">
        <v>48</v>
      </c>
      <c r="Y105" s="177" t="s">
        <v>48</v>
      </c>
      <c r="Z105" s="175">
        <v>123076742</v>
      </c>
      <c r="AA105" s="163"/>
      <c r="AB105" s="11"/>
      <c r="AC105" s="139"/>
    </row>
    <row r="106" spans="1:29" ht="18" customHeight="1" x14ac:dyDescent="0.2">
      <c r="A106" s="127">
        <v>1929</v>
      </c>
      <c r="B106" s="182">
        <v>104.6</v>
      </c>
      <c r="C106" s="177" t="s">
        <v>48</v>
      </c>
      <c r="D106" s="122" t="s">
        <v>48</v>
      </c>
      <c r="E106" s="122" t="s">
        <v>48</v>
      </c>
      <c r="F106" s="98">
        <v>16.899999999999999</v>
      </c>
      <c r="G106" s="471">
        <f t="shared" si="18"/>
        <v>0.16156787762906311</v>
      </c>
      <c r="H106" s="180">
        <v>72.599999999999994</v>
      </c>
      <c r="I106" s="179">
        <f t="shared" si="24"/>
        <v>36.507321537999999</v>
      </c>
      <c r="J106" s="150">
        <v>109.10732153799999</v>
      </c>
      <c r="K106" s="121">
        <f t="shared" si="22"/>
        <v>1.0430910280879542</v>
      </c>
      <c r="L106" s="169" t="s">
        <v>48</v>
      </c>
      <c r="M106" s="121" t="s">
        <v>48</v>
      </c>
      <c r="N106" s="119">
        <v>5.4409999999999998</v>
      </c>
      <c r="O106" s="166">
        <v>4.7549999999999999</v>
      </c>
      <c r="P106" s="122">
        <f t="shared" si="20"/>
        <v>0.68599999999999994</v>
      </c>
      <c r="Q106" s="123">
        <f t="shared" si="25"/>
        <v>6.5583173996175909E-3</v>
      </c>
      <c r="R106" s="170" t="s">
        <v>48</v>
      </c>
      <c r="S106" s="149" t="s">
        <v>48</v>
      </c>
      <c r="T106" s="168">
        <v>17.16</v>
      </c>
      <c r="U106" s="171">
        <f t="shared" si="21"/>
        <v>0</v>
      </c>
      <c r="V106" s="172" t="s">
        <v>48</v>
      </c>
      <c r="W106" s="173" t="s">
        <v>48</v>
      </c>
      <c r="X106" s="174" t="s">
        <v>48</v>
      </c>
      <c r="Y106" s="177" t="s">
        <v>48</v>
      </c>
      <c r="Z106" s="175">
        <v>121767000</v>
      </c>
      <c r="AA106" s="183"/>
      <c r="AB106" s="11"/>
      <c r="AC106" s="139"/>
    </row>
    <row r="107" spans="1:29" ht="18" customHeight="1" x14ac:dyDescent="0.2">
      <c r="A107" s="127">
        <v>1928</v>
      </c>
      <c r="B107" s="182">
        <v>97</v>
      </c>
      <c r="C107" s="177" t="s">
        <v>48</v>
      </c>
      <c r="D107" s="122" t="s">
        <v>48</v>
      </c>
      <c r="E107" s="122" t="s">
        <v>48</v>
      </c>
      <c r="F107" s="98">
        <v>17.600000000000001</v>
      </c>
      <c r="G107" s="471">
        <f t="shared" si="18"/>
        <v>0.18144329896907219</v>
      </c>
      <c r="H107" s="184">
        <v>70.3</v>
      </c>
      <c r="I107" s="179">
        <f t="shared" si="24"/>
        <v>34.840348079999998</v>
      </c>
      <c r="J107" s="150">
        <v>105.14034808</v>
      </c>
      <c r="K107" s="121">
        <f t="shared" si="22"/>
        <v>1.0839211142268041</v>
      </c>
      <c r="L107" s="169" t="s">
        <v>48</v>
      </c>
      <c r="M107" s="121" t="s">
        <v>48</v>
      </c>
      <c r="N107" s="119">
        <v>5.7765000000000004</v>
      </c>
      <c r="O107" s="166">
        <v>4.3285</v>
      </c>
      <c r="P107" s="122">
        <f t="shared" si="20"/>
        <v>1.4480000000000004</v>
      </c>
      <c r="Q107" s="123">
        <f t="shared" si="25"/>
        <v>1.4927835051546396E-2</v>
      </c>
      <c r="R107" s="170" t="s">
        <v>48</v>
      </c>
      <c r="S107" s="149" t="s">
        <v>48</v>
      </c>
      <c r="T107" s="168">
        <v>17.16</v>
      </c>
      <c r="U107" s="171">
        <f t="shared" si="21"/>
        <v>-1.1520737327188946E-2</v>
      </c>
      <c r="V107" s="172" t="s">
        <v>48</v>
      </c>
      <c r="W107" s="173" t="s">
        <v>48</v>
      </c>
      <c r="X107" s="174" t="s">
        <v>48</v>
      </c>
      <c r="Y107" s="177" t="s">
        <v>48</v>
      </c>
      <c r="Z107" s="142">
        <v>120509000</v>
      </c>
      <c r="AA107" s="183"/>
      <c r="AB107" s="11"/>
      <c r="AC107" s="139"/>
    </row>
    <row r="108" spans="1:29" ht="18" customHeight="1" x14ac:dyDescent="0.2">
      <c r="A108" s="127">
        <v>1927</v>
      </c>
      <c r="B108" s="182">
        <v>96.1</v>
      </c>
      <c r="C108" s="177" t="s">
        <v>48</v>
      </c>
      <c r="D108" s="122" t="s">
        <v>48</v>
      </c>
      <c r="E108" s="122" t="s">
        <v>48</v>
      </c>
      <c r="F108" s="98">
        <v>18.5</v>
      </c>
      <c r="G108" s="471">
        <f t="shared" si="18"/>
        <v>0.19250780437044746</v>
      </c>
      <c r="H108" s="184">
        <v>66.599999999999994</v>
      </c>
      <c r="I108" s="179">
        <f t="shared" si="24"/>
        <v>28.692635018999994</v>
      </c>
      <c r="J108" s="150">
        <v>95.292635018999988</v>
      </c>
      <c r="K108" s="121">
        <f t="shared" si="22"/>
        <v>0.99159869946930279</v>
      </c>
      <c r="L108" s="169" t="s">
        <v>48</v>
      </c>
      <c r="M108" s="121" t="s">
        <v>48</v>
      </c>
      <c r="N108" s="119">
        <v>5.1425000000000001</v>
      </c>
      <c r="O108" s="166">
        <v>4.4474</v>
      </c>
      <c r="P108" s="122">
        <f t="shared" ref="P108:P139" si="26">N108-O108</f>
        <v>0.69510000000000005</v>
      </c>
      <c r="Q108" s="123">
        <f t="shared" si="25"/>
        <v>7.2330905306971912E-3</v>
      </c>
      <c r="R108" s="170" t="s">
        <v>48</v>
      </c>
      <c r="S108" s="149" t="s">
        <v>48</v>
      </c>
      <c r="T108" s="168">
        <v>17.36</v>
      </c>
      <c r="U108" s="171">
        <f t="shared" si="21"/>
        <v>-1.9209039548022555E-2</v>
      </c>
      <c r="V108" s="172" t="s">
        <v>48</v>
      </c>
      <c r="W108" s="173" t="s">
        <v>48</v>
      </c>
      <c r="X108" s="174" t="s">
        <v>48</v>
      </c>
      <c r="Y108" s="177" t="s">
        <v>48</v>
      </c>
      <c r="Z108" s="142">
        <v>119035000</v>
      </c>
      <c r="AA108" s="183"/>
      <c r="AB108" s="11"/>
      <c r="AC108" s="139"/>
    </row>
    <row r="109" spans="1:29" ht="18" customHeight="1" x14ac:dyDescent="0.2">
      <c r="A109" s="127">
        <v>1926</v>
      </c>
      <c r="B109" s="182">
        <v>97.2</v>
      </c>
      <c r="C109" s="177" t="s">
        <v>48</v>
      </c>
      <c r="D109" s="122" t="s">
        <v>48</v>
      </c>
      <c r="E109" s="122" t="s">
        <v>48</v>
      </c>
      <c r="F109" s="98">
        <v>19.600000000000001</v>
      </c>
      <c r="G109" s="471">
        <f t="shared" si="18"/>
        <v>0.20164609053497942</v>
      </c>
      <c r="H109" s="184">
        <v>62.9</v>
      </c>
      <c r="I109" s="179">
        <f t="shared" si="24"/>
        <v>17.061020375999995</v>
      </c>
      <c r="J109" s="150">
        <v>79.961020375999993</v>
      </c>
      <c r="K109" s="121">
        <f t="shared" si="22"/>
        <v>0.8226442425514402</v>
      </c>
      <c r="L109" s="169" t="s">
        <v>48</v>
      </c>
      <c r="M109" s="121" t="s">
        <v>48</v>
      </c>
      <c r="N109" s="119">
        <v>5.0166000000000004</v>
      </c>
      <c r="O109" s="166">
        <v>4.7140000000000004</v>
      </c>
      <c r="P109" s="122">
        <f t="shared" si="26"/>
        <v>0.30259999999999998</v>
      </c>
      <c r="Q109" s="123">
        <f t="shared" si="25"/>
        <v>3.1131687242798353E-3</v>
      </c>
      <c r="R109" s="170" t="s">
        <v>48</v>
      </c>
      <c r="S109" s="149" t="s">
        <v>48</v>
      </c>
      <c r="T109" s="168">
        <v>17.7</v>
      </c>
      <c r="U109" s="171">
        <f t="shared" si="21"/>
        <v>9.1220068415052147E-3</v>
      </c>
      <c r="V109" s="172" t="s">
        <v>48</v>
      </c>
      <c r="W109" s="173" t="s">
        <v>48</v>
      </c>
      <c r="X109" s="174" t="s">
        <v>48</v>
      </c>
      <c r="Y109" s="177" t="s">
        <v>48</v>
      </c>
      <c r="Z109" s="142">
        <v>117397000</v>
      </c>
      <c r="AA109" s="183"/>
      <c r="AB109" s="11"/>
      <c r="AC109" s="139"/>
    </row>
    <row r="110" spans="1:29" ht="18" customHeight="1" x14ac:dyDescent="0.2">
      <c r="A110" s="127">
        <v>1925</v>
      </c>
      <c r="B110" s="182">
        <v>91.2</v>
      </c>
      <c r="C110" s="177" t="s">
        <v>48</v>
      </c>
      <c r="D110" s="122" t="s">
        <v>48</v>
      </c>
      <c r="E110" s="122" t="s">
        <v>48</v>
      </c>
      <c r="F110" s="98">
        <v>20.5</v>
      </c>
      <c r="G110" s="471">
        <f t="shared" si="18"/>
        <v>0.22478070175438597</v>
      </c>
      <c r="H110" s="184">
        <v>59.7</v>
      </c>
      <c r="I110" s="179">
        <f t="shared" si="24"/>
        <v>26.858677165000003</v>
      </c>
      <c r="J110" s="150">
        <v>86.558677165000006</v>
      </c>
      <c r="K110" s="121">
        <f t="shared" ref="K110:K119" si="27">J110/B110</f>
        <v>0.94910830224780707</v>
      </c>
      <c r="L110" s="169" t="s">
        <v>48</v>
      </c>
      <c r="M110" s="121" t="s">
        <v>48</v>
      </c>
      <c r="N110" s="119">
        <v>5.2716000000000003</v>
      </c>
      <c r="O110" s="166">
        <v>4.4195000000000002</v>
      </c>
      <c r="P110" s="122">
        <f t="shared" si="26"/>
        <v>0.85210000000000008</v>
      </c>
      <c r="Q110" s="123">
        <f t="shared" si="25"/>
        <v>9.3432017543859658E-3</v>
      </c>
      <c r="R110" s="170" t="s">
        <v>48</v>
      </c>
      <c r="S110" s="149" t="s">
        <v>48</v>
      </c>
      <c r="T110" s="168">
        <v>17.54</v>
      </c>
      <c r="U110" s="171">
        <f t="shared" si="21"/>
        <v>2.3934617629889132E-2</v>
      </c>
      <c r="V110" s="172" t="s">
        <v>48</v>
      </c>
      <c r="W110" s="173" t="s">
        <v>48</v>
      </c>
      <c r="X110" s="174" t="s">
        <v>48</v>
      </c>
      <c r="Y110" s="177" t="s">
        <v>48</v>
      </c>
      <c r="Z110" s="142">
        <v>115829000</v>
      </c>
      <c r="AA110" s="183"/>
      <c r="AB110" s="11"/>
      <c r="AC110" s="139"/>
    </row>
    <row r="111" spans="1:29" ht="18" customHeight="1" x14ac:dyDescent="0.2">
      <c r="A111" s="127">
        <v>1924</v>
      </c>
      <c r="B111" s="182">
        <v>87.7</v>
      </c>
      <c r="C111" s="177" t="s">
        <v>48</v>
      </c>
      <c r="D111" s="122" t="s">
        <v>48</v>
      </c>
      <c r="E111" s="122" t="s">
        <v>48</v>
      </c>
      <c r="F111" s="98">
        <v>21.3</v>
      </c>
      <c r="G111" s="471">
        <f t="shared" si="18"/>
        <v>0.24287343215507412</v>
      </c>
      <c r="H111" s="185">
        <v>55.9</v>
      </c>
      <c r="I111" s="186">
        <f t="shared" si="24"/>
        <v>23.102795999999991</v>
      </c>
      <c r="J111" s="156">
        <v>79.002795999999989</v>
      </c>
      <c r="K111" s="176">
        <f t="shared" si="27"/>
        <v>0.9008300570125426</v>
      </c>
      <c r="L111" s="169" t="s">
        <v>48</v>
      </c>
      <c r="M111" s="121" t="s">
        <v>48</v>
      </c>
      <c r="N111" s="119">
        <v>4.7625000000000002</v>
      </c>
      <c r="O111" s="166">
        <v>4.0035999999999996</v>
      </c>
      <c r="P111" s="122">
        <f t="shared" si="26"/>
        <v>0.75890000000000057</v>
      </c>
      <c r="Q111" s="123">
        <f t="shared" si="25"/>
        <v>8.6533637400228111E-3</v>
      </c>
      <c r="R111" s="170" t="s">
        <v>48</v>
      </c>
      <c r="S111" s="149" t="s">
        <v>48</v>
      </c>
      <c r="T111" s="168">
        <v>17.13</v>
      </c>
      <c r="U111" s="171">
        <f t="shared" si="21"/>
        <v>4.6920821114369016E-3</v>
      </c>
      <c r="V111" s="172" t="s">
        <v>48</v>
      </c>
      <c r="W111" s="173" t="s">
        <v>48</v>
      </c>
      <c r="X111" s="174" t="s">
        <v>48</v>
      </c>
      <c r="Y111" s="177" t="s">
        <v>48</v>
      </c>
      <c r="Z111" s="142">
        <v>114109000</v>
      </c>
      <c r="AA111" s="183"/>
      <c r="AB111" s="11"/>
      <c r="AC111" s="139"/>
    </row>
    <row r="112" spans="1:29" ht="18" customHeight="1" x14ac:dyDescent="0.2">
      <c r="A112" s="127">
        <v>1923</v>
      </c>
      <c r="B112" s="182">
        <v>85.3</v>
      </c>
      <c r="C112" s="177" t="s">
        <v>48</v>
      </c>
      <c r="D112" s="122" t="s">
        <v>48</v>
      </c>
      <c r="E112" s="122" t="s">
        <v>48</v>
      </c>
      <c r="F112" s="98">
        <v>22.4</v>
      </c>
      <c r="G112" s="471">
        <f t="shared" si="18"/>
        <v>0.26260257913247359</v>
      </c>
      <c r="H112" s="187">
        <v>53.8</v>
      </c>
      <c r="I112" s="179">
        <v>36.200000000000003</v>
      </c>
      <c r="J112" s="150">
        <f t="shared" ref="J112:J119" si="28">H112+I112</f>
        <v>90</v>
      </c>
      <c r="K112" s="99">
        <f t="shared" si="27"/>
        <v>1.0550996483001174</v>
      </c>
      <c r="L112" s="169" t="s">
        <v>48</v>
      </c>
      <c r="M112" s="121" t="s">
        <v>48</v>
      </c>
      <c r="N112" s="119">
        <v>4.2686000000000002</v>
      </c>
      <c r="O112" s="166">
        <v>4.1891999999999996</v>
      </c>
      <c r="P112" s="122">
        <f t="shared" si="26"/>
        <v>7.9400000000000581E-2</v>
      </c>
      <c r="Q112" s="123">
        <f t="shared" si="25"/>
        <v>9.3083235638922134E-4</v>
      </c>
      <c r="R112" s="170" t="s">
        <v>48</v>
      </c>
      <c r="S112" s="149" t="s">
        <v>48</v>
      </c>
      <c r="T112" s="168">
        <v>17.05</v>
      </c>
      <c r="U112" s="171">
        <f t="shared" si="21"/>
        <v>1.7910447761193993E-2</v>
      </c>
      <c r="V112" s="172" t="s">
        <v>48</v>
      </c>
      <c r="W112" s="173" t="s">
        <v>48</v>
      </c>
      <c r="X112" s="174" t="s">
        <v>48</v>
      </c>
      <c r="Y112" s="177" t="s">
        <v>48</v>
      </c>
      <c r="Z112" s="142">
        <v>111947000</v>
      </c>
      <c r="AA112" s="183"/>
      <c r="AB112" s="11"/>
      <c r="AC112" s="139"/>
    </row>
    <row r="113" spans="1:29" ht="18" customHeight="1" x14ac:dyDescent="0.2">
      <c r="A113" s="127">
        <v>1922</v>
      </c>
      <c r="B113" s="182">
        <v>72.8</v>
      </c>
      <c r="C113" s="177" t="s">
        <v>48</v>
      </c>
      <c r="D113" s="122" t="s">
        <v>48</v>
      </c>
      <c r="E113" s="122" t="s">
        <v>48</v>
      </c>
      <c r="F113" s="98">
        <v>23</v>
      </c>
      <c r="G113" s="471">
        <f t="shared" si="18"/>
        <v>0.31593406593406592</v>
      </c>
      <c r="H113" s="184">
        <v>50.9</v>
      </c>
      <c r="I113" s="188">
        <v>34.4</v>
      </c>
      <c r="J113" s="150">
        <f t="shared" si="28"/>
        <v>85.3</v>
      </c>
      <c r="K113" s="121">
        <f t="shared" si="27"/>
        <v>1.1717032967032968</v>
      </c>
      <c r="L113" s="169" t="s">
        <v>48</v>
      </c>
      <c r="M113" s="121" t="s">
        <v>48</v>
      </c>
      <c r="N113" s="119">
        <v>3.9315000000000002</v>
      </c>
      <c r="O113" s="166">
        <v>3.4586999999999999</v>
      </c>
      <c r="P113" s="122">
        <f t="shared" si="26"/>
        <v>0.47280000000000033</v>
      </c>
      <c r="Q113" s="123">
        <f t="shared" si="25"/>
        <v>6.4945054945054993E-3</v>
      </c>
      <c r="R113" s="170" t="s">
        <v>48</v>
      </c>
      <c r="S113" s="149" t="s">
        <v>48</v>
      </c>
      <c r="T113" s="168">
        <v>16.75</v>
      </c>
      <c r="U113" s="171">
        <f t="shared" si="21"/>
        <v>-6.1624649859944092E-2</v>
      </c>
      <c r="V113" s="172" t="s">
        <v>48</v>
      </c>
      <c r="W113" s="173" t="s">
        <v>48</v>
      </c>
      <c r="X113" s="174" t="s">
        <v>48</v>
      </c>
      <c r="Y113" s="177" t="s">
        <v>48</v>
      </c>
      <c r="Z113" s="142">
        <v>110049000</v>
      </c>
      <c r="AA113" s="183"/>
      <c r="AB113" s="11"/>
      <c r="AC113" s="139"/>
    </row>
    <row r="114" spans="1:29" ht="18" customHeight="1" x14ac:dyDescent="0.2">
      <c r="A114" s="127">
        <v>1921</v>
      </c>
      <c r="B114" s="182">
        <v>73.3</v>
      </c>
      <c r="C114" s="177" t="s">
        <v>48</v>
      </c>
      <c r="D114" s="122" t="s">
        <v>48</v>
      </c>
      <c r="E114" s="122" t="s">
        <v>48</v>
      </c>
      <c r="F114" s="98">
        <v>24</v>
      </c>
      <c r="G114" s="471">
        <f t="shared" si="18"/>
        <v>0.32742155525238748</v>
      </c>
      <c r="H114" s="184">
        <v>49.2</v>
      </c>
      <c r="I114" s="188">
        <v>33.799999999999997</v>
      </c>
      <c r="J114" s="150">
        <f t="shared" si="28"/>
        <v>83</v>
      </c>
      <c r="K114" s="121">
        <f t="shared" si="27"/>
        <v>1.1323328785811733</v>
      </c>
      <c r="L114" s="169" t="s">
        <v>48</v>
      </c>
      <c r="M114" s="121" t="s">
        <v>48</v>
      </c>
      <c r="N114" s="119">
        <v>4.5605000000000002</v>
      </c>
      <c r="O114" s="166">
        <v>3.2635999999999998</v>
      </c>
      <c r="P114" s="122">
        <f t="shared" si="26"/>
        <v>1.2969000000000004</v>
      </c>
      <c r="Q114" s="123">
        <f t="shared" si="25"/>
        <v>1.7693042291950893E-2</v>
      </c>
      <c r="R114" s="170" t="s">
        <v>48</v>
      </c>
      <c r="S114" s="149" t="s">
        <v>48</v>
      </c>
      <c r="T114" s="168">
        <v>17.850000000000001</v>
      </c>
      <c r="U114" s="171">
        <f t="shared" si="21"/>
        <v>-0.10928143712574845</v>
      </c>
      <c r="V114" s="172" t="s">
        <v>48</v>
      </c>
      <c r="W114" s="173" t="s">
        <v>48</v>
      </c>
      <c r="X114" s="174" t="s">
        <v>48</v>
      </c>
      <c r="Y114" s="177" t="s">
        <v>48</v>
      </c>
      <c r="Z114" s="142">
        <v>108538000</v>
      </c>
      <c r="AA114" s="183"/>
      <c r="AB114" s="11"/>
      <c r="AC114" s="139"/>
    </row>
    <row r="115" spans="1:29" ht="18" customHeight="1" x14ac:dyDescent="0.2">
      <c r="A115" s="127">
        <v>1920</v>
      </c>
      <c r="B115" s="182">
        <v>87.2</v>
      </c>
      <c r="C115" s="177" t="s">
        <v>48</v>
      </c>
      <c r="D115" s="122" t="s">
        <v>48</v>
      </c>
      <c r="E115" s="122" t="s">
        <v>48</v>
      </c>
      <c r="F115" s="98">
        <v>26</v>
      </c>
      <c r="G115" s="471">
        <f t="shared" si="18"/>
        <v>0.29816513761467889</v>
      </c>
      <c r="H115" s="184">
        <v>48.1</v>
      </c>
      <c r="I115" s="188">
        <v>32.6</v>
      </c>
      <c r="J115" s="150">
        <f t="shared" si="28"/>
        <v>80.7</v>
      </c>
      <c r="K115" s="121">
        <f t="shared" si="27"/>
        <v>0.92545871559633031</v>
      </c>
      <c r="L115" s="169" t="s">
        <v>48</v>
      </c>
      <c r="M115" s="121" t="s">
        <v>48</v>
      </c>
      <c r="N115" s="119">
        <v>8.6686999999999994</v>
      </c>
      <c r="O115" s="166">
        <v>5.7835999999999999</v>
      </c>
      <c r="P115" s="122">
        <f t="shared" si="26"/>
        <v>2.8850999999999996</v>
      </c>
      <c r="Q115" s="123">
        <f t="shared" si="25"/>
        <v>3.3086009174311919E-2</v>
      </c>
      <c r="R115" s="170" t="s">
        <v>48</v>
      </c>
      <c r="S115" s="149" t="s">
        <v>48</v>
      </c>
      <c r="T115" s="168">
        <v>20.04</v>
      </c>
      <c r="U115" s="171">
        <f t="shared" si="21"/>
        <v>0.15637622619734581</v>
      </c>
      <c r="V115" s="172" t="s">
        <v>48</v>
      </c>
      <c r="W115" s="173" t="s">
        <v>48</v>
      </c>
      <c r="X115" s="174" t="s">
        <v>48</v>
      </c>
      <c r="Y115" s="177" t="s">
        <v>48</v>
      </c>
      <c r="Z115" s="142">
        <v>106461000</v>
      </c>
      <c r="AA115" s="183"/>
      <c r="AB115" s="11"/>
      <c r="AC115" s="139"/>
    </row>
    <row r="116" spans="1:29" ht="18" customHeight="1" x14ac:dyDescent="0.2">
      <c r="A116" s="127">
        <v>1919</v>
      </c>
      <c r="B116" s="182">
        <v>77</v>
      </c>
      <c r="C116" s="177" t="s">
        <v>48</v>
      </c>
      <c r="D116" s="122" t="s">
        <v>48</v>
      </c>
      <c r="E116" s="122" t="s">
        <v>48</v>
      </c>
      <c r="F116" s="98">
        <v>27.4</v>
      </c>
      <c r="G116" s="471">
        <f t="shared" si="18"/>
        <v>0.35584415584415585</v>
      </c>
      <c r="H116" s="184">
        <v>43.9</v>
      </c>
      <c r="I116" s="188">
        <v>31</v>
      </c>
      <c r="J116" s="150">
        <f t="shared" si="28"/>
        <v>74.900000000000006</v>
      </c>
      <c r="K116" s="121">
        <f t="shared" si="27"/>
        <v>0.97272727272727277</v>
      </c>
      <c r="L116" s="169" t="s">
        <v>48</v>
      </c>
      <c r="M116" s="121" t="s">
        <v>48</v>
      </c>
      <c r="N116" s="119">
        <v>8.5275999999999996</v>
      </c>
      <c r="O116" s="166">
        <v>4.0702999999999996</v>
      </c>
      <c r="P116" s="122">
        <f t="shared" si="26"/>
        <v>4.4573</v>
      </c>
      <c r="Q116" s="123">
        <f t="shared" si="25"/>
        <v>5.7887012987012987E-2</v>
      </c>
      <c r="R116" s="170" t="s">
        <v>48</v>
      </c>
      <c r="S116" s="149" t="s">
        <v>48</v>
      </c>
      <c r="T116" s="168">
        <v>17.329999999999998</v>
      </c>
      <c r="U116" s="171">
        <f t="shared" si="21"/>
        <v>0.1522606382978724</v>
      </c>
      <c r="V116" s="172" t="s">
        <v>48</v>
      </c>
      <c r="W116" s="173" t="s">
        <v>48</v>
      </c>
      <c r="X116" s="174" t="s">
        <v>48</v>
      </c>
      <c r="Y116" s="177" t="s">
        <v>48</v>
      </c>
      <c r="Z116" s="142">
        <v>104514000</v>
      </c>
      <c r="AA116" s="183"/>
      <c r="AB116" s="11"/>
      <c r="AC116" s="139"/>
    </row>
    <row r="117" spans="1:29" ht="18" customHeight="1" x14ac:dyDescent="0.2">
      <c r="A117" s="127">
        <v>1918</v>
      </c>
      <c r="B117" s="182">
        <v>69.7</v>
      </c>
      <c r="C117" s="177" t="s">
        <v>48</v>
      </c>
      <c r="D117" s="122" t="s">
        <v>48</v>
      </c>
      <c r="E117" s="122" t="s">
        <v>48</v>
      </c>
      <c r="F117" s="98">
        <v>14.6</v>
      </c>
      <c r="G117" s="471">
        <f t="shared" si="18"/>
        <v>0.20946915351506454</v>
      </c>
      <c r="H117" s="184">
        <v>44.5</v>
      </c>
      <c r="I117" s="188">
        <v>30.2</v>
      </c>
      <c r="J117" s="150">
        <f t="shared" si="28"/>
        <v>74.7</v>
      </c>
      <c r="K117" s="121">
        <f t="shared" si="27"/>
        <v>1.0717360114777619</v>
      </c>
      <c r="L117" s="169" t="s">
        <v>48</v>
      </c>
      <c r="M117" s="121" t="s">
        <v>48</v>
      </c>
      <c r="N117" s="119">
        <v>6.4429999999999996</v>
      </c>
      <c r="O117" s="166">
        <v>3.1646000000000001</v>
      </c>
      <c r="P117" s="122">
        <f t="shared" si="26"/>
        <v>3.2783999999999995</v>
      </c>
      <c r="Q117" s="123">
        <f t="shared" si="25"/>
        <v>4.7035868005738869E-2</v>
      </c>
      <c r="R117" s="170" t="s">
        <v>48</v>
      </c>
      <c r="S117" s="149" t="s">
        <v>48</v>
      </c>
      <c r="T117" s="168">
        <v>15.04</v>
      </c>
      <c r="U117" s="171">
        <f t="shared" si="21"/>
        <v>0.17225253312548716</v>
      </c>
      <c r="V117" s="172" t="s">
        <v>48</v>
      </c>
      <c r="W117" s="173" t="s">
        <v>48</v>
      </c>
      <c r="X117" s="174" t="s">
        <v>48</v>
      </c>
      <c r="Y117" s="177" t="s">
        <v>48</v>
      </c>
      <c r="Z117" s="142">
        <v>103208000</v>
      </c>
      <c r="AA117" s="183"/>
      <c r="AB117" s="11"/>
      <c r="AC117" s="139"/>
    </row>
    <row r="118" spans="1:29" ht="18" customHeight="1" x14ac:dyDescent="0.2">
      <c r="A118" s="127">
        <v>1917</v>
      </c>
      <c r="B118" s="182">
        <v>55.12</v>
      </c>
      <c r="C118" s="177" t="s">
        <v>48</v>
      </c>
      <c r="D118" s="122" t="s">
        <v>48</v>
      </c>
      <c r="E118" s="122" t="s">
        <v>48</v>
      </c>
      <c r="F118" s="98">
        <v>5.7</v>
      </c>
      <c r="G118" s="471">
        <f t="shared" si="18"/>
        <v>0.10341074020319305</v>
      </c>
      <c r="H118" s="184">
        <v>38.700000000000003</v>
      </c>
      <c r="I118" s="188">
        <v>29.7</v>
      </c>
      <c r="J118" s="150">
        <f t="shared" si="28"/>
        <v>68.400000000000006</v>
      </c>
      <c r="K118" s="121">
        <f t="shared" si="27"/>
        <v>1.2409288824383167</v>
      </c>
      <c r="L118" s="169" t="s">
        <v>48</v>
      </c>
      <c r="M118" s="121" t="s">
        <v>48</v>
      </c>
      <c r="N118" s="119">
        <v>6.6894999999999998</v>
      </c>
      <c r="O118" s="166">
        <v>3.5583</v>
      </c>
      <c r="P118" s="122">
        <f t="shared" si="26"/>
        <v>3.1311999999999998</v>
      </c>
      <c r="Q118" s="123">
        <f t="shared" si="25"/>
        <v>5.6806966618287373E-2</v>
      </c>
      <c r="R118" s="170" t="s">
        <v>48</v>
      </c>
      <c r="S118" s="149" t="s">
        <v>48</v>
      </c>
      <c r="T118" s="168">
        <v>12.83</v>
      </c>
      <c r="U118" s="171">
        <f t="shared" si="21"/>
        <v>0.17922794117647056</v>
      </c>
      <c r="V118" s="172" t="s">
        <v>48</v>
      </c>
      <c r="W118" s="173" t="s">
        <v>48</v>
      </c>
      <c r="X118" s="174" t="s">
        <v>48</v>
      </c>
      <c r="Y118" s="177" t="s">
        <v>48</v>
      </c>
      <c r="Z118" s="189" t="s">
        <v>48</v>
      </c>
      <c r="AA118" s="183"/>
      <c r="AB118" s="11"/>
      <c r="AC118" s="190"/>
    </row>
    <row r="119" spans="1:29" ht="18" customHeight="1" thickBot="1" x14ac:dyDescent="0.25">
      <c r="A119" s="127">
        <v>1916</v>
      </c>
      <c r="B119" s="182">
        <v>46.11</v>
      </c>
      <c r="C119" s="177" t="s">
        <v>48</v>
      </c>
      <c r="D119" s="122" t="s">
        <v>48</v>
      </c>
      <c r="E119" s="122" t="s">
        <v>48</v>
      </c>
      <c r="F119" s="98">
        <v>3.609</v>
      </c>
      <c r="G119" s="471">
        <f t="shared" si="18"/>
        <v>7.8269355888093695E-2</v>
      </c>
      <c r="H119" s="191">
        <v>36.299999999999997</v>
      </c>
      <c r="I119" s="192">
        <v>29.1</v>
      </c>
      <c r="J119" s="193">
        <f t="shared" si="28"/>
        <v>65.400000000000006</v>
      </c>
      <c r="K119" s="194">
        <f t="shared" si="27"/>
        <v>1.4183474300585557</v>
      </c>
      <c r="L119" s="169" t="s">
        <v>48</v>
      </c>
      <c r="M119" s="121" t="s">
        <v>48</v>
      </c>
      <c r="N119" s="119">
        <v>5.7089999999999996</v>
      </c>
      <c r="O119" s="166">
        <v>3.1099000000000001</v>
      </c>
      <c r="P119" s="122">
        <f t="shared" si="26"/>
        <v>2.5990999999999995</v>
      </c>
      <c r="Q119" s="123">
        <f t="shared" si="25"/>
        <v>5.6367382346562557E-2</v>
      </c>
      <c r="R119" s="170" t="s">
        <v>48</v>
      </c>
      <c r="S119" s="149" t="s">
        <v>48</v>
      </c>
      <c r="T119" s="168">
        <v>10.88</v>
      </c>
      <c r="U119" s="171">
        <f t="shared" si="21"/>
        <v>7.6162215628091223E-2</v>
      </c>
      <c r="V119" s="172" t="s">
        <v>48</v>
      </c>
      <c r="W119" s="173" t="s">
        <v>48</v>
      </c>
      <c r="X119" s="174" t="s">
        <v>48</v>
      </c>
      <c r="Y119" s="177" t="s">
        <v>48</v>
      </c>
      <c r="Z119" s="189" t="s">
        <v>48</v>
      </c>
      <c r="AA119" s="183"/>
      <c r="AB119" s="11"/>
      <c r="AC119" s="190"/>
    </row>
    <row r="120" spans="1:29" ht="18" customHeight="1" thickTop="1" x14ac:dyDescent="0.2">
      <c r="A120" s="127">
        <v>1915</v>
      </c>
      <c r="B120" s="182">
        <v>36.47</v>
      </c>
      <c r="C120" s="177" t="s">
        <v>48</v>
      </c>
      <c r="D120" s="122" t="s">
        <v>48</v>
      </c>
      <c r="E120" s="122" t="s">
        <v>48</v>
      </c>
      <c r="F120" s="98"/>
      <c r="G120" s="469" t="s">
        <v>48</v>
      </c>
      <c r="H120" s="195" t="s">
        <v>48</v>
      </c>
      <c r="I120" s="67" t="s">
        <v>48</v>
      </c>
      <c r="J120" s="122" t="s">
        <v>48</v>
      </c>
      <c r="K120" s="196" t="s">
        <v>49</v>
      </c>
      <c r="L120" s="169" t="s">
        <v>48</v>
      </c>
      <c r="M120" s="121" t="s">
        <v>48</v>
      </c>
      <c r="N120" s="119">
        <v>2.9658000000000002</v>
      </c>
      <c r="O120" s="166">
        <v>1.8748</v>
      </c>
      <c r="P120" s="122">
        <f t="shared" si="26"/>
        <v>1.0910000000000002</v>
      </c>
      <c r="Q120" s="123">
        <f t="shared" si="25"/>
        <v>2.9914998629010151E-2</v>
      </c>
      <c r="R120" s="170" t="s">
        <v>48</v>
      </c>
      <c r="S120" s="149" t="s">
        <v>48</v>
      </c>
      <c r="T120" s="168">
        <v>10.11</v>
      </c>
      <c r="U120" s="171">
        <f t="shared" si="21"/>
        <v>8.9820359281436168E-3</v>
      </c>
      <c r="V120" s="172" t="s">
        <v>48</v>
      </c>
      <c r="W120" s="173" t="s">
        <v>48</v>
      </c>
      <c r="X120" s="174" t="s">
        <v>48</v>
      </c>
      <c r="Y120" s="177" t="s">
        <v>48</v>
      </c>
      <c r="Z120" s="189" t="s">
        <v>48</v>
      </c>
      <c r="AA120" s="183"/>
      <c r="AB120" s="11"/>
      <c r="AC120" s="190"/>
    </row>
    <row r="121" spans="1:29" ht="18" customHeight="1" x14ac:dyDescent="0.2">
      <c r="A121" s="127">
        <v>1914</v>
      </c>
      <c r="B121" s="182">
        <v>34.47</v>
      </c>
      <c r="C121" s="177" t="s">
        <v>48</v>
      </c>
      <c r="D121" s="122" t="s">
        <v>48</v>
      </c>
      <c r="E121" s="122" t="s">
        <v>48</v>
      </c>
      <c r="F121" s="98"/>
      <c r="G121" s="469" t="s">
        <v>48</v>
      </c>
      <c r="H121" s="197" t="s">
        <v>48</v>
      </c>
      <c r="I121" s="122" t="s">
        <v>48</v>
      </c>
      <c r="J121" s="122" t="s">
        <v>48</v>
      </c>
      <c r="K121" s="196" t="s">
        <v>49</v>
      </c>
      <c r="L121" s="169" t="s">
        <v>48</v>
      </c>
      <c r="M121" s="121" t="s">
        <v>48</v>
      </c>
      <c r="N121" s="119">
        <v>2.5316000000000001</v>
      </c>
      <c r="O121" s="166">
        <v>1.9907999999999999</v>
      </c>
      <c r="P121" s="122">
        <f t="shared" si="26"/>
        <v>0.54080000000000017</v>
      </c>
      <c r="Q121" s="123">
        <f t="shared" si="25"/>
        <v>1.568900493182478E-2</v>
      </c>
      <c r="R121" s="170" t="s">
        <v>48</v>
      </c>
      <c r="S121" s="149" t="s">
        <v>48</v>
      </c>
      <c r="T121" s="168">
        <v>10.02</v>
      </c>
      <c r="U121" s="171">
        <f>(T121-T122)/T122</f>
        <v>1.4170040485829836E-2</v>
      </c>
      <c r="V121" s="172" t="s">
        <v>48</v>
      </c>
      <c r="W121" s="173" t="s">
        <v>48</v>
      </c>
      <c r="X121" s="174" t="s">
        <v>48</v>
      </c>
      <c r="Y121" s="177" t="s">
        <v>48</v>
      </c>
      <c r="Z121" s="189" t="s">
        <v>48</v>
      </c>
      <c r="AA121" s="183"/>
      <c r="AB121" s="11"/>
      <c r="AC121" s="190"/>
    </row>
    <row r="122" spans="1:29" ht="18" customHeight="1" x14ac:dyDescent="0.2">
      <c r="A122" s="127">
        <v>1913</v>
      </c>
      <c r="B122" s="182">
        <v>36.81</v>
      </c>
      <c r="C122" s="177" t="s">
        <v>48</v>
      </c>
      <c r="D122" s="122" t="s">
        <v>48</v>
      </c>
      <c r="E122" s="122" t="s">
        <v>48</v>
      </c>
      <c r="F122" s="98"/>
      <c r="G122" s="469" t="s">
        <v>48</v>
      </c>
      <c r="H122" s="197" t="s">
        <v>48</v>
      </c>
      <c r="I122" s="122" t="s">
        <v>48</v>
      </c>
      <c r="J122" s="122" t="s">
        <v>48</v>
      </c>
      <c r="K122" s="196" t="s">
        <v>49</v>
      </c>
      <c r="L122" s="169" t="s">
        <v>48</v>
      </c>
      <c r="M122" s="121" t="s">
        <v>48</v>
      </c>
      <c r="N122" s="119">
        <v>2.6153</v>
      </c>
      <c r="O122" s="166">
        <v>1.9235</v>
      </c>
      <c r="P122" s="122">
        <f t="shared" si="26"/>
        <v>0.69179999999999997</v>
      </c>
      <c r="Q122" s="123">
        <f t="shared" si="25"/>
        <v>1.8793806030969844E-2</v>
      </c>
      <c r="R122" s="170" t="s">
        <v>48</v>
      </c>
      <c r="S122" s="149" t="s">
        <v>48</v>
      </c>
      <c r="T122" s="198">
        <v>9.8800000000000008</v>
      </c>
      <c r="U122" s="199"/>
      <c r="V122" s="172" t="s">
        <v>48</v>
      </c>
      <c r="W122" s="173" t="s">
        <v>48</v>
      </c>
      <c r="X122" s="174" t="s">
        <v>48</v>
      </c>
      <c r="Y122" s="177" t="s">
        <v>48</v>
      </c>
      <c r="Z122" s="189" t="s">
        <v>48</v>
      </c>
      <c r="AA122" s="183"/>
      <c r="AB122" s="11"/>
      <c r="AC122" s="190"/>
    </row>
    <row r="123" spans="1:29" ht="18" customHeight="1" x14ac:dyDescent="0.2">
      <c r="A123" s="127">
        <v>1912</v>
      </c>
      <c r="B123" s="182">
        <v>35.090000000000003</v>
      </c>
      <c r="C123" s="177" t="s">
        <v>48</v>
      </c>
      <c r="D123" s="122" t="s">
        <v>48</v>
      </c>
      <c r="E123" s="122" t="s">
        <v>48</v>
      </c>
      <c r="F123" s="98"/>
      <c r="G123" s="469" t="s">
        <v>48</v>
      </c>
      <c r="H123" s="197" t="s">
        <v>48</v>
      </c>
      <c r="I123" s="122" t="s">
        <v>48</v>
      </c>
      <c r="J123" s="122" t="s">
        <v>48</v>
      </c>
      <c r="K123" s="196" t="s">
        <v>49</v>
      </c>
      <c r="L123" s="169" t="s">
        <v>48</v>
      </c>
      <c r="M123" s="121" t="s">
        <v>48</v>
      </c>
      <c r="N123" s="119">
        <v>2.3245</v>
      </c>
      <c r="O123" s="166">
        <v>1.7493000000000001</v>
      </c>
      <c r="P123" s="122">
        <f t="shared" si="26"/>
        <v>0.57519999999999993</v>
      </c>
      <c r="Q123" s="123">
        <f t="shared" si="25"/>
        <v>1.6392134511256765E-2</v>
      </c>
      <c r="R123" s="170" t="s">
        <v>48</v>
      </c>
      <c r="S123" s="149" t="s">
        <v>48</v>
      </c>
      <c r="T123" s="168">
        <v>97</v>
      </c>
      <c r="U123" s="199">
        <f t="shared" ref="U123:U154" si="29">(T123-T124)/T124</f>
        <v>3.1914893617021274E-2</v>
      </c>
      <c r="V123" s="172" t="s">
        <v>48</v>
      </c>
      <c r="W123" s="173" t="s">
        <v>48</v>
      </c>
      <c r="X123" s="174" t="s">
        <v>48</v>
      </c>
      <c r="Y123" s="177" t="s">
        <v>48</v>
      </c>
      <c r="Z123" s="189" t="s">
        <v>48</v>
      </c>
      <c r="AA123" s="183"/>
      <c r="AB123" s="11"/>
      <c r="AC123" s="190"/>
    </row>
    <row r="124" spans="1:29" ht="18" customHeight="1" x14ac:dyDescent="0.2">
      <c r="A124" s="127">
        <v>1911</v>
      </c>
      <c r="B124" s="182">
        <v>32.39</v>
      </c>
      <c r="C124" s="177" t="s">
        <v>48</v>
      </c>
      <c r="D124" s="122" t="s">
        <v>48</v>
      </c>
      <c r="E124" s="122" t="s">
        <v>48</v>
      </c>
      <c r="F124" s="98"/>
      <c r="G124" s="469" t="s">
        <v>48</v>
      </c>
      <c r="H124" s="197" t="s">
        <v>48</v>
      </c>
      <c r="I124" s="122" t="s">
        <v>48</v>
      </c>
      <c r="J124" s="122" t="s">
        <v>48</v>
      </c>
      <c r="K124" s="196" t="s">
        <v>49</v>
      </c>
      <c r="L124" s="169" t="s">
        <v>48</v>
      </c>
      <c r="M124" s="121" t="s">
        <v>48</v>
      </c>
      <c r="N124" s="119">
        <v>2.1366000000000001</v>
      </c>
      <c r="O124" s="166">
        <v>1.6468</v>
      </c>
      <c r="P124" s="122">
        <f t="shared" si="26"/>
        <v>0.48980000000000001</v>
      </c>
      <c r="Q124" s="123">
        <f t="shared" si="25"/>
        <v>1.5121951219512195E-2</v>
      </c>
      <c r="R124" s="170" t="s">
        <v>48</v>
      </c>
      <c r="S124" s="149" t="s">
        <v>48</v>
      </c>
      <c r="T124" s="168">
        <v>94</v>
      </c>
      <c r="U124" s="199">
        <f t="shared" si="29"/>
        <v>3.2967032967032968E-2</v>
      </c>
      <c r="V124" s="172" t="s">
        <v>48</v>
      </c>
      <c r="W124" s="173" t="s">
        <v>48</v>
      </c>
      <c r="X124" s="174" t="s">
        <v>48</v>
      </c>
      <c r="Y124" s="177" t="s">
        <v>48</v>
      </c>
      <c r="Z124" s="189" t="s">
        <v>48</v>
      </c>
      <c r="AA124" s="183"/>
      <c r="AB124" s="11"/>
      <c r="AC124" s="190"/>
    </row>
    <row r="125" spans="1:29" ht="18" customHeight="1" x14ac:dyDescent="0.2">
      <c r="A125" s="127">
        <v>1910</v>
      </c>
      <c r="B125" s="182">
        <v>31.45</v>
      </c>
      <c r="C125" s="177" t="s">
        <v>48</v>
      </c>
      <c r="D125" s="122" t="s">
        <v>48</v>
      </c>
      <c r="E125" s="122" t="s">
        <v>48</v>
      </c>
      <c r="F125" s="98"/>
      <c r="G125" s="469" t="s">
        <v>48</v>
      </c>
      <c r="H125" s="197" t="s">
        <v>48</v>
      </c>
      <c r="I125" s="122" t="s">
        <v>48</v>
      </c>
      <c r="J125" s="122" t="s">
        <v>48</v>
      </c>
      <c r="K125" s="196" t="s">
        <v>49</v>
      </c>
      <c r="L125" s="169" t="s">
        <v>48</v>
      </c>
      <c r="M125" s="121" t="s">
        <v>48</v>
      </c>
      <c r="N125" s="119">
        <v>1.9188000000000001</v>
      </c>
      <c r="O125" s="166">
        <v>1.6455</v>
      </c>
      <c r="P125" s="122">
        <f t="shared" si="26"/>
        <v>0.2733000000000001</v>
      </c>
      <c r="Q125" s="123">
        <f t="shared" si="25"/>
        <v>8.6899841017488103E-3</v>
      </c>
      <c r="R125" s="170" t="s">
        <v>48</v>
      </c>
      <c r="S125" s="149" t="s">
        <v>48</v>
      </c>
      <c r="T125" s="168">
        <v>91</v>
      </c>
      <c r="U125" s="199">
        <f t="shared" si="29"/>
        <v>-2.1505376344086023E-2</v>
      </c>
      <c r="V125" s="172" t="s">
        <v>48</v>
      </c>
      <c r="W125" s="173" t="s">
        <v>48</v>
      </c>
      <c r="X125" s="174" t="s">
        <v>48</v>
      </c>
      <c r="Y125" s="177" t="s">
        <v>48</v>
      </c>
      <c r="Z125" s="189" t="s">
        <v>48</v>
      </c>
      <c r="AA125" s="183"/>
      <c r="AB125" s="11"/>
      <c r="AC125" s="190"/>
    </row>
    <row r="126" spans="1:29" ht="18" customHeight="1" x14ac:dyDescent="0.2">
      <c r="A126" s="127">
        <v>1909</v>
      </c>
      <c r="B126" s="182">
        <v>30.09</v>
      </c>
      <c r="C126" s="177" t="s">
        <v>48</v>
      </c>
      <c r="D126" s="122" t="s">
        <v>48</v>
      </c>
      <c r="E126" s="122" t="s">
        <v>48</v>
      </c>
      <c r="F126" s="98"/>
      <c r="G126" s="469" t="s">
        <v>48</v>
      </c>
      <c r="H126" s="197" t="s">
        <v>48</v>
      </c>
      <c r="I126" s="122" t="s">
        <v>48</v>
      </c>
      <c r="J126" s="122" t="s">
        <v>48</v>
      </c>
      <c r="K126" s="196" t="s">
        <v>49</v>
      </c>
      <c r="L126" s="169" t="s">
        <v>48</v>
      </c>
      <c r="M126" s="121" t="s">
        <v>48</v>
      </c>
      <c r="N126" s="119">
        <v>1.8102</v>
      </c>
      <c r="O126" s="166">
        <v>1.3998999999999999</v>
      </c>
      <c r="P126" s="122">
        <f t="shared" si="26"/>
        <v>0.41030000000000011</v>
      </c>
      <c r="Q126" s="123">
        <f t="shared" si="25"/>
        <v>1.3635759388501166E-2</v>
      </c>
      <c r="R126" s="170" t="s">
        <v>48</v>
      </c>
      <c r="S126" s="149" t="s">
        <v>48</v>
      </c>
      <c r="T126" s="168">
        <v>93</v>
      </c>
      <c r="U126" s="199">
        <f t="shared" si="29"/>
        <v>2.197802197802198E-2</v>
      </c>
      <c r="V126" s="172" t="s">
        <v>48</v>
      </c>
      <c r="W126" s="173" t="s">
        <v>48</v>
      </c>
      <c r="X126" s="174" t="s">
        <v>48</v>
      </c>
      <c r="Y126" s="177" t="s">
        <v>48</v>
      </c>
      <c r="Z126" s="189" t="s">
        <v>48</v>
      </c>
      <c r="AA126" s="183"/>
      <c r="AB126" s="11"/>
      <c r="AC126" s="190"/>
    </row>
    <row r="127" spans="1:29" ht="18" customHeight="1" x14ac:dyDescent="0.2">
      <c r="A127" s="127">
        <v>1908</v>
      </c>
      <c r="B127" s="182">
        <v>26.92</v>
      </c>
      <c r="C127" s="177" t="s">
        <v>48</v>
      </c>
      <c r="D127" s="122" t="s">
        <v>48</v>
      </c>
      <c r="E127" s="122" t="s">
        <v>48</v>
      </c>
      <c r="F127" s="98"/>
      <c r="G127" s="469" t="s">
        <v>48</v>
      </c>
      <c r="H127" s="197" t="s">
        <v>48</v>
      </c>
      <c r="I127" s="122" t="s">
        <v>48</v>
      </c>
      <c r="J127" s="122" t="s">
        <v>48</v>
      </c>
      <c r="K127" s="196" t="s">
        <v>49</v>
      </c>
      <c r="L127" s="169" t="s">
        <v>48</v>
      </c>
      <c r="M127" s="121" t="s">
        <v>48</v>
      </c>
      <c r="N127" s="119">
        <v>1.9911000000000001</v>
      </c>
      <c r="O127" s="166">
        <v>1.3873</v>
      </c>
      <c r="P127" s="122">
        <f t="shared" si="26"/>
        <v>0.60380000000000011</v>
      </c>
      <c r="Q127" s="123">
        <f t="shared" si="25"/>
        <v>2.2429420505200599E-2</v>
      </c>
      <c r="R127" s="170" t="s">
        <v>48</v>
      </c>
      <c r="S127" s="149" t="s">
        <v>48</v>
      </c>
      <c r="T127" s="168">
        <v>91</v>
      </c>
      <c r="U127" s="199">
        <f t="shared" si="29"/>
        <v>3.4090909090909088E-2</v>
      </c>
      <c r="V127" s="172" t="s">
        <v>48</v>
      </c>
      <c r="W127" s="173" t="s">
        <v>48</v>
      </c>
      <c r="X127" s="174" t="s">
        <v>48</v>
      </c>
      <c r="Y127" s="177" t="s">
        <v>48</v>
      </c>
      <c r="Z127" s="189" t="s">
        <v>48</v>
      </c>
      <c r="AA127" s="183"/>
      <c r="AB127" s="11"/>
      <c r="AC127" s="190"/>
    </row>
    <row r="128" spans="1:29" ht="18" customHeight="1" x14ac:dyDescent="0.2">
      <c r="A128" s="127">
        <v>1907</v>
      </c>
      <c r="B128" s="182">
        <v>29.08</v>
      </c>
      <c r="C128" s="177" t="s">
        <v>48</v>
      </c>
      <c r="D128" s="122" t="s">
        <v>48</v>
      </c>
      <c r="E128" s="122" t="s">
        <v>48</v>
      </c>
      <c r="F128" s="98"/>
      <c r="G128" s="469" t="s">
        <v>48</v>
      </c>
      <c r="H128" s="197" t="s">
        <v>48</v>
      </c>
      <c r="I128" s="122" t="s">
        <v>48</v>
      </c>
      <c r="J128" s="122" t="s">
        <v>48</v>
      </c>
      <c r="K128" s="196" t="s">
        <v>49</v>
      </c>
      <c r="L128" s="169" t="s">
        <v>48</v>
      </c>
      <c r="M128" s="121" t="s">
        <v>48</v>
      </c>
      <c r="N128" s="119">
        <v>1.9890000000000001</v>
      </c>
      <c r="O128" s="166">
        <v>1.5919000000000001</v>
      </c>
      <c r="P128" s="122">
        <f t="shared" si="26"/>
        <v>0.39710000000000001</v>
      </c>
      <c r="Q128" s="123">
        <f t="shared" si="25"/>
        <v>1.3655433287482806E-2</v>
      </c>
      <c r="R128" s="170" t="s">
        <v>48</v>
      </c>
      <c r="S128" s="149" t="s">
        <v>48</v>
      </c>
      <c r="T128" s="168">
        <v>88</v>
      </c>
      <c r="U128" s="199">
        <f t="shared" si="29"/>
        <v>2.3255813953488372E-2</v>
      </c>
      <c r="V128" s="172" t="s">
        <v>48</v>
      </c>
      <c r="W128" s="173" t="s">
        <v>48</v>
      </c>
      <c r="X128" s="174" t="s">
        <v>48</v>
      </c>
      <c r="Y128" s="177" t="s">
        <v>48</v>
      </c>
      <c r="Z128" s="189" t="s">
        <v>48</v>
      </c>
      <c r="AA128" s="183"/>
      <c r="AB128" s="11"/>
      <c r="AC128" s="190"/>
    </row>
    <row r="129" spans="1:29" ht="18" customHeight="1" x14ac:dyDescent="0.2">
      <c r="A129" s="127">
        <v>1906</v>
      </c>
      <c r="B129" s="182">
        <v>28.3</v>
      </c>
      <c r="C129" s="177" t="s">
        <v>48</v>
      </c>
      <c r="D129" s="122" t="s">
        <v>48</v>
      </c>
      <c r="E129" s="122" t="s">
        <v>48</v>
      </c>
      <c r="F129" s="98"/>
      <c r="G129" s="469" t="s">
        <v>48</v>
      </c>
      <c r="H129" s="197" t="s">
        <v>48</v>
      </c>
      <c r="I129" s="122" t="s">
        <v>48</v>
      </c>
      <c r="J129" s="122" t="s">
        <v>48</v>
      </c>
      <c r="K129" s="196" t="s">
        <v>49</v>
      </c>
      <c r="L129" s="169" t="s">
        <v>48</v>
      </c>
      <c r="M129" s="121" t="s">
        <v>48</v>
      </c>
      <c r="N129" s="119">
        <v>1.8483000000000001</v>
      </c>
      <c r="O129" s="166">
        <v>1.3672</v>
      </c>
      <c r="P129" s="122">
        <f t="shared" si="26"/>
        <v>0.48110000000000008</v>
      </c>
      <c r="Q129" s="123">
        <f t="shared" si="25"/>
        <v>1.7000000000000001E-2</v>
      </c>
      <c r="R129" s="170" t="s">
        <v>48</v>
      </c>
      <c r="S129" s="149" t="s">
        <v>48</v>
      </c>
      <c r="T129" s="168">
        <v>86</v>
      </c>
      <c r="U129" s="199">
        <f t="shared" si="29"/>
        <v>0</v>
      </c>
      <c r="V129" s="172" t="s">
        <v>48</v>
      </c>
      <c r="W129" s="173" t="s">
        <v>48</v>
      </c>
      <c r="X129" s="174" t="s">
        <v>48</v>
      </c>
      <c r="Y129" s="177" t="s">
        <v>48</v>
      </c>
      <c r="Z129" s="189" t="s">
        <v>48</v>
      </c>
      <c r="AA129" s="183"/>
      <c r="AB129" s="11"/>
      <c r="AC129" s="190"/>
    </row>
    <row r="130" spans="1:29" ht="18" customHeight="1" x14ac:dyDescent="0.2">
      <c r="A130" s="127">
        <v>1905</v>
      </c>
      <c r="B130" s="182">
        <v>26.315000000000001</v>
      </c>
      <c r="C130" s="177" t="s">
        <v>48</v>
      </c>
      <c r="D130" s="122" t="s">
        <v>48</v>
      </c>
      <c r="E130" s="122" t="s">
        <v>48</v>
      </c>
      <c r="F130" s="98"/>
      <c r="G130" s="469" t="s">
        <v>48</v>
      </c>
      <c r="H130" s="197" t="s">
        <v>48</v>
      </c>
      <c r="I130" s="122" t="s">
        <v>48</v>
      </c>
      <c r="J130" s="122" t="s">
        <v>48</v>
      </c>
      <c r="K130" s="196" t="s">
        <v>49</v>
      </c>
      <c r="L130" s="169" t="s">
        <v>48</v>
      </c>
      <c r="M130" s="121" t="s">
        <v>48</v>
      </c>
      <c r="N130" s="119">
        <v>1.66</v>
      </c>
      <c r="O130" s="166">
        <v>1.1986000000000001</v>
      </c>
      <c r="P130" s="122">
        <f t="shared" si="26"/>
        <v>0.46139999999999981</v>
      </c>
      <c r="Q130" s="123">
        <f t="shared" si="25"/>
        <v>1.7533726011780347E-2</v>
      </c>
      <c r="R130" s="170" t="s">
        <v>48</v>
      </c>
      <c r="S130" s="149" t="s">
        <v>48</v>
      </c>
      <c r="T130" s="168">
        <v>86</v>
      </c>
      <c r="U130" s="199">
        <f t="shared" si="29"/>
        <v>2.3809523809523808E-2</v>
      </c>
      <c r="V130" s="172" t="s">
        <v>48</v>
      </c>
      <c r="W130" s="173" t="s">
        <v>48</v>
      </c>
      <c r="X130" s="174" t="s">
        <v>48</v>
      </c>
      <c r="Y130" s="177" t="s">
        <v>48</v>
      </c>
      <c r="Z130" s="189" t="s">
        <v>48</v>
      </c>
      <c r="AA130" s="183"/>
      <c r="AB130" s="11"/>
      <c r="AC130" s="190"/>
    </row>
    <row r="131" spans="1:29" ht="18" customHeight="1" x14ac:dyDescent="0.2">
      <c r="A131" s="127">
        <v>1904</v>
      </c>
      <c r="B131" s="182">
        <v>24.116</v>
      </c>
      <c r="C131" s="177" t="s">
        <v>48</v>
      </c>
      <c r="D131" s="122" t="s">
        <v>48</v>
      </c>
      <c r="E131" s="122" t="s">
        <v>48</v>
      </c>
      <c r="F131" s="98"/>
      <c r="G131" s="469" t="s">
        <v>48</v>
      </c>
      <c r="H131" s="197" t="s">
        <v>48</v>
      </c>
      <c r="I131" s="122" t="s">
        <v>48</v>
      </c>
      <c r="J131" s="122" t="s">
        <v>48</v>
      </c>
      <c r="K131" s="196" t="s">
        <v>49</v>
      </c>
      <c r="L131" s="169" t="s">
        <v>48</v>
      </c>
      <c r="M131" s="121" t="s">
        <v>48</v>
      </c>
      <c r="N131" s="119">
        <v>1.5918000000000001</v>
      </c>
      <c r="O131" s="166">
        <v>1.1178999999999999</v>
      </c>
      <c r="P131" s="122">
        <f t="shared" si="26"/>
        <v>0.47390000000000021</v>
      </c>
      <c r="Q131" s="123">
        <f t="shared" si="25"/>
        <v>1.9650854204677402E-2</v>
      </c>
      <c r="R131" s="170" t="s">
        <v>48</v>
      </c>
      <c r="S131" s="149" t="s">
        <v>48</v>
      </c>
      <c r="T131" s="168">
        <v>84</v>
      </c>
      <c r="U131" s="199">
        <f t="shared" si="29"/>
        <v>3.7037037037037035E-2</v>
      </c>
      <c r="V131" s="172" t="s">
        <v>48</v>
      </c>
      <c r="W131" s="173" t="s">
        <v>48</v>
      </c>
      <c r="X131" s="174" t="s">
        <v>48</v>
      </c>
      <c r="Y131" s="177" t="s">
        <v>48</v>
      </c>
      <c r="Z131" s="189" t="s">
        <v>48</v>
      </c>
      <c r="AA131" s="183"/>
      <c r="AB131" s="11"/>
      <c r="AC131" s="190"/>
    </row>
    <row r="132" spans="1:29" ht="18" customHeight="1" x14ac:dyDescent="0.2">
      <c r="A132" s="127">
        <v>1903</v>
      </c>
      <c r="B132" s="182">
        <v>23.032</v>
      </c>
      <c r="C132" s="177" t="s">
        <v>48</v>
      </c>
      <c r="D132" s="122" t="s">
        <v>48</v>
      </c>
      <c r="E132" s="122" t="s">
        <v>48</v>
      </c>
      <c r="F132" s="98"/>
      <c r="G132" s="469" t="s">
        <v>48</v>
      </c>
      <c r="H132" s="197" t="s">
        <v>48</v>
      </c>
      <c r="I132" s="122" t="s">
        <v>48</v>
      </c>
      <c r="J132" s="122" t="s">
        <v>48</v>
      </c>
      <c r="K132" s="196" t="s">
        <v>49</v>
      </c>
      <c r="L132" s="169" t="s">
        <v>48</v>
      </c>
      <c r="M132" s="121" t="s">
        <v>48</v>
      </c>
      <c r="N132" s="119">
        <v>1.5115000000000001</v>
      </c>
      <c r="O132" s="166">
        <v>1.0949</v>
      </c>
      <c r="P132" s="122">
        <f t="shared" si="26"/>
        <v>0.41660000000000008</v>
      </c>
      <c r="Q132" s="123">
        <f t="shared" si="25"/>
        <v>1.8087877735324769E-2</v>
      </c>
      <c r="R132" s="170" t="s">
        <v>48</v>
      </c>
      <c r="S132" s="149" t="s">
        <v>48</v>
      </c>
      <c r="T132" s="168">
        <v>81</v>
      </c>
      <c r="U132" s="199">
        <f t="shared" si="29"/>
        <v>2.5316455696202531E-2</v>
      </c>
      <c r="V132" s="172" t="s">
        <v>48</v>
      </c>
      <c r="W132" s="173" t="s">
        <v>48</v>
      </c>
      <c r="X132" s="174" t="s">
        <v>48</v>
      </c>
      <c r="Y132" s="177" t="s">
        <v>48</v>
      </c>
      <c r="Z132" s="189" t="s">
        <v>48</v>
      </c>
      <c r="AA132" s="183"/>
      <c r="AB132" s="11"/>
      <c r="AC132" s="190"/>
    </row>
    <row r="133" spans="1:29" ht="18" customHeight="1" x14ac:dyDescent="0.2">
      <c r="A133" s="127">
        <v>1902</v>
      </c>
      <c r="B133" s="182">
        <v>21.834</v>
      </c>
      <c r="C133" s="177" t="s">
        <v>48</v>
      </c>
      <c r="D133" s="122" t="s">
        <v>48</v>
      </c>
      <c r="E133" s="122" t="s">
        <v>48</v>
      </c>
      <c r="F133" s="98"/>
      <c r="G133" s="469" t="s">
        <v>48</v>
      </c>
      <c r="H133" s="197" t="s">
        <v>48</v>
      </c>
      <c r="I133" s="122" t="s">
        <v>48</v>
      </c>
      <c r="J133" s="122" t="s">
        <v>48</v>
      </c>
      <c r="K133" s="196" t="s">
        <v>49</v>
      </c>
      <c r="L133" s="169" t="s">
        <v>48</v>
      </c>
      <c r="M133" s="121" t="s">
        <v>48</v>
      </c>
      <c r="N133" s="119">
        <v>1.48</v>
      </c>
      <c r="O133" s="166">
        <v>0.98360000000000003</v>
      </c>
      <c r="P133" s="122">
        <f t="shared" si="26"/>
        <v>0.49639999999999995</v>
      </c>
      <c r="Q133" s="123">
        <f t="shared" si="25"/>
        <v>2.2735183658514242E-2</v>
      </c>
      <c r="R133" s="170" t="s">
        <v>48</v>
      </c>
      <c r="S133" s="149" t="s">
        <v>48</v>
      </c>
      <c r="T133" s="168">
        <v>79</v>
      </c>
      <c r="U133" s="199">
        <f t="shared" si="29"/>
        <v>2.5974025974025976E-2</v>
      </c>
      <c r="V133" s="172" t="s">
        <v>48</v>
      </c>
      <c r="W133" s="173" t="s">
        <v>48</v>
      </c>
      <c r="X133" s="174" t="s">
        <v>48</v>
      </c>
      <c r="Y133" s="177" t="s">
        <v>48</v>
      </c>
      <c r="Z133" s="189" t="s">
        <v>48</v>
      </c>
      <c r="AA133" s="183"/>
      <c r="AB133" s="11"/>
      <c r="AC133" s="190"/>
    </row>
    <row r="134" spans="1:29" ht="18" customHeight="1" x14ac:dyDescent="0.2">
      <c r="A134" s="127">
        <v>1901</v>
      </c>
      <c r="B134" s="182">
        <v>21.158999999999999</v>
      </c>
      <c r="C134" s="177" t="s">
        <v>48</v>
      </c>
      <c r="D134" s="122" t="s">
        <v>48</v>
      </c>
      <c r="E134" s="122" t="s">
        <v>48</v>
      </c>
      <c r="F134" s="98"/>
      <c r="G134" s="469" t="s">
        <v>48</v>
      </c>
      <c r="H134" s="197" t="s">
        <v>48</v>
      </c>
      <c r="I134" s="122" t="s">
        <v>48</v>
      </c>
      <c r="J134" s="122" t="s">
        <v>48</v>
      </c>
      <c r="K134" s="196" t="s">
        <v>49</v>
      </c>
      <c r="L134" s="169" t="s">
        <v>48</v>
      </c>
      <c r="M134" s="121" t="s">
        <v>48</v>
      </c>
      <c r="N134" s="119">
        <v>1.6052</v>
      </c>
      <c r="O134" s="166">
        <v>0.92559999999999998</v>
      </c>
      <c r="P134" s="122">
        <f t="shared" si="26"/>
        <v>0.67959999999999998</v>
      </c>
      <c r="Q134" s="123">
        <f t="shared" si="25"/>
        <v>3.2118720166359471E-2</v>
      </c>
      <c r="R134" s="170" t="s">
        <v>48</v>
      </c>
      <c r="S134" s="149" t="s">
        <v>48</v>
      </c>
      <c r="T134" s="168">
        <v>77</v>
      </c>
      <c r="U134" s="199">
        <f t="shared" si="29"/>
        <v>5.4794520547945202E-2</v>
      </c>
      <c r="V134" s="172" t="s">
        <v>48</v>
      </c>
      <c r="W134" s="173" t="s">
        <v>48</v>
      </c>
      <c r="X134" s="174" t="s">
        <v>48</v>
      </c>
      <c r="Y134" s="177" t="s">
        <v>48</v>
      </c>
      <c r="Z134" s="189" t="s">
        <v>48</v>
      </c>
      <c r="AA134" s="183"/>
      <c r="AB134" s="11"/>
      <c r="AC134" s="190"/>
    </row>
    <row r="135" spans="1:29" ht="18" customHeight="1" x14ac:dyDescent="0.2">
      <c r="A135" s="127">
        <v>1900</v>
      </c>
      <c r="B135" s="182">
        <v>18.768000000000001</v>
      </c>
      <c r="C135" s="177" t="s">
        <v>48</v>
      </c>
      <c r="D135" s="122" t="s">
        <v>48</v>
      </c>
      <c r="E135" s="122" t="s">
        <v>48</v>
      </c>
      <c r="F135" s="98"/>
      <c r="G135" s="469" t="s">
        <v>48</v>
      </c>
      <c r="H135" s="197" t="s">
        <v>48</v>
      </c>
      <c r="I135" s="122" t="s">
        <v>48</v>
      </c>
      <c r="J135" s="122" t="s">
        <v>48</v>
      </c>
      <c r="K135" s="196" t="s">
        <v>49</v>
      </c>
      <c r="L135" s="169" t="s">
        <v>48</v>
      </c>
      <c r="M135" s="121" t="s">
        <v>48</v>
      </c>
      <c r="N135" s="119">
        <v>1.4995000000000001</v>
      </c>
      <c r="O135" s="166">
        <v>0.92979999999999996</v>
      </c>
      <c r="P135" s="122">
        <f t="shared" si="26"/>
        <v>0.5697000000000001</v>
      </c>
      <c r="Q135" s="123">
        <f t="shared" si="25"/>
        <v>3.0354859335038367E-2</v>
      </c>
      <c r="R135" s="170" t="s">
        <v>48</v>
      </c>
      <c r="S135" s="149" t="s">
        <v>48</v>
      </c>
      <c r="T135" s="168">
        <v>73</v>
      </c>
      <c r="U135" s="199">
        <f t="shared" si="29"/>
        <v>1.3888888888888888E-2</v>
      </c>
      <c r="V135" s="172" t="s">
        <v>48</v>
      </c>
      <c r="W135" s="173" t="s">
        <v>48</v>
      </c>
      <c r="X135" s="174" t="s">
        <v>48</v>
      </c>
      <c r="Y135" s="177" t="s">
        <v>48</v>
      </c>
      <c r="Z135" s="189" t="s">
        <v>48</v>
      </c>
      <c r="AA135" s="183"/>
      <c r="AB135" s="11"/>
      <c r="AC135" s="190"/>
    </row>
    <row r="136" spans="1:29" ht="18" customHeight="1" x14ac:dyDescent="0.2">
      <c r="A136" s="127">
        <v>1899</v>
      </c>
      <c r="B136" s="182">
        <v>18.044</v>
      </c>
      <c r="C136" s="177" t="s">
        <v>48</v>
      </c>
      <c r="D136" s="122" t="s">
        <v>48</v>
      </c>
      <c r="E136" s="122" t="s">
        <v>48</v>
      </c>
      <c r="F136" s="98"/>
      <c r="G136" s="469" t="s">
        <v>48</v>
      </c>
      <c r="H136" s="197" t="s">
        <v>48</v>
      </c>
      <c r="I136" s="122" t="s">
        <v>48</v>
      </c>
      <c r="J136" s="122" t="s">
        <v>48</v>
      </c>
      <c r="K136" s="196" t="s">
        <v>49</v>
      </c>
      <c r="L136" s="169" t="s">
        <v>48</v>
      </c>
      <c r="M136" s="121" t="s">
        <v>48</v>
      </c>
      <c r="N136" s="119">
        <v>1.3209</v>
      </c>
      <c r="O136" s="166">
        <v>0.81679999999999997</v>
      </c>
      <c r="P136" s="122">
        <f t="shared" si="26"/>
        <v>0.50409999999999999</v>
      </c>
      <c r="Q136" s="123">
        <f t="shared" si="25"/>
        <v>2.7937264464641984E-2</v>
      </c>
      <c r="R136" s="170" t="s">
        <v>48</v>
      </c>
      <c r="S136" s="149" t="s">
        <v>48</v>
      </c>
      <c r="T136" s="168">
        <v>72</v>
      </c>
      <c r="U136" s="199">
        <f t="shared" si="29"/>
        <v>1.4084507042253521E-2</v>
      </c>
      <c r="V136" s="172" t="s">
        <v>48</v>
      </c>
      <c r="W136" s="173" t="s">
        <v>48</v>
      </c>
      <c r="X136" s="174" t="s">
        <v>48</v>
      </c>
      <c r="Y136" s="177" t="s">
        <v>48</v>
      </c>
      <c r="Z136" s="189" t="s">
        <v>48</v>
      </c>
      <c r="AA136" s="183"/>
      <c r="AB136" s="11"/>
      <c r="AC136" s="190"/>
    </row>
    <row r="137" spans="1:29" ht="18" customHeight="1" x14ac:dyDescent="0.2">
      <c r="A137" s="127">
        <v>1898</v>
      </c>
      <c r="B137" s="182">
        <v>15.930999999999999</v>
      </c>
      <c r="C137" s="177" t="s">
        <v>48</v>
      </c>
      <c r="D137" s="122" t="s">
        <v>48</v>
      </c>
      <c r="E137" s="122" t="s">
        <v>48</v>
      </c>
      <c r="F137" s="98"/>
      <c r="G137" s="469" t="s">
        <v>48</v>
      </c>
      <c r="H137" s="197" t="s">
        <v>48</v>
      </c>
      <c r="I137" s="122" t="s">
        <v>48</v>
      </c>
      <c r="J137" s="122" t="s">
        <v>48</v>
      </c>
      <c r="K137" s="196" t="s">
        <v>49</v>
      </c>
      <c r="L137" s="169" t="s">
        <v>48</v>
      </c>
      <c r="M137" s="121" t="s">
        <v>48</v>
      </c>
      <c r="N137" s="119">
        <v>1.302</v>
      </c>
      <c r="O137" s="166">
        <v>0.76739999999999997</v>
      </c>
      <c r="P137" s="122">
        <f t="shared" si="26"/>
        <v>0.53460000000000008</v>
      </c>
      <c r="Q137" s="123">
        <f t="shared" si="25"/>
        <v>3.3557215491808429E-2</v>
      </c>
      <c r="R137" s="170" t="s">
        <v>48</v>
      </c>
      <c r="S137" s="149" t="s">
        <v>48</v>
      </c>
      <c r="T137" s="168">
        <v>71</v>
      </c>
      <c r="U137" s="199">
        <f t="shared" si="29"/>
        <v>-1.3888888888888888E-2</v>
      </c>
      <c r="V137" s="172" t="s">
        <v>48</v>
      </c>
      <c r="W137" s="173" t="s">
        <v>48</v>
      </c>
      <c r="X137" s="174" t="s">
        <v>48</v>
      </c>
      <c r="Y137" s="177" t="s">
        <v>48</v>
      </c>
      <c r="Z137" s="189" t="s">
        <v>48</v>
      </c>
      <c r="AA137" s="183"/>
      <c r="AB137" s="11"/>
      <c r="AC137" s="190"/>
    </row>
    <row r="138" spans="1:29" ht="18" customHeight="1" x14ac:dyDescent="0.2">
      <c r="A138" s="127">
        <v>1897</v>
      </c>
      <c r="B138" s="182">
        <v>15.363</v>
      </c>
      <c r="C138" s="177" t="s">
        <v>48</v>
      </c>
      <c r="D138" s="122" t="s">
        <v>48</v>
      </c>
      <c r="E138" s="122" t="s">
        <v>48</v>
      </c>
      <c r="F138" s="98"/>
      <c r="G138" s="469" t="s">
        <v>48</v>
      </c>
      <c r="H138" s="197" t="s">
        <v>48</v>
      </c>
      <c r="I138" s="122" t="s">
        <v>48</v>
      </c>
      <c r="J138" s="122" t="s">
        <v>48</v>
      </c>
      <c r="K138" s="196" t="s">
        <v>49</v>
      </c>
      <c r="L138" s="169" t="s">
        <v>48</v>
      </c>
      <c r="M138" s="121" t="s">
        <v>48</v>
      </c>
      <c r="N138" s="119">
        <v>1.1533</v>
      </c>
      <c r="O138" s="166">
        <v>0.88029999999999997</v>
      </c>
      <c r="P138" s="122">
        <f t="shared" si="26"/>
        <v>0.27300000000000002</v>
      </c>
      <c r="Q138" s="123">
        <f t="shared" si="25"/>
        <v>1.7769966803358721E-2</v>
      </c>
      <c r="R138" s="170" t="s">
        <v>48</v>
      </c>
      <c r="S138" s="149" t="s">
        <v>48</v>
      </c>
      <c r="T138" s="168">
        <v>72</v>
      </c>
      <c r="U138" s="199">
        <f t="shared" si="29"/>
        <v>1.4084507042253521E-2</v>
      </c>
      <c r="V138" s="172" t="s">
        <v>48</v>
      </c>
      <c r="W138" s="173" t="s">
        <v>48</v>
      </c>
      <c r="X138" s="174" t="s">
        <v>48</v>
      </c>
      <c r="Y138" s="177" t="s">
        <v>48</v>
      </c>
      <c r="Z138" s="189" t="s">
        <v>48</v>
      </c>
      <c r="AA138" s="183"/>
      <c r="AB138" s="11"/>
      <c r="AC138" s="190"/>
    </row>
    <row r="139" spans="1:29" ht="18" customHeight="1" x14ac:dyDescent="0.2">
      <c r="A139" s="127">
        <v>1896</v>
      </c>
      <c r="B139" s="182">
        <v>14.425000000000001</v>
      </c>
      <c r="C139" s="177" t="s">
        <v>48</v>
      </c>
      <c r="D139" s="122" t="s">
        <v>48</v>
      </c>
      <c r="E139" s="122" t="s">
        <v>48</v>
      </c>
      <c r="F139" s="98"/>
      <c r="G139" s="469" t="s">
        <v>48</v>
      </c>
      <c r="H139" s="197" t="s">
        <v>48</v>
      </c>
      <c r="I139" s="122" t="s">
        <v>48</v>
      </c>
      <c r="J139" s="122" t="s">
        <v>48</v>
      </c>
      <c r="K139" s="196" t="s">
        <v>49</v>
      </c>
      <c r="L139" s="169" t="s">
        <v>48</v>
      </c>
      <c r="M139" s="121" t="s">
        <v>48</v>
      </c>
      <c r="N139" s="119">
        <v>1.0556000000000001</v>
      </c>
      <c r="O139" s="166">
        <v>0.84199999999999997</v>
      </c>
      <c r="P139" s="122">
        <f t="shared" si="26"/>
        <v>0.21360000000000012</v>
      </c>
      <c r="Q139" s="123">
        <f t="shared" si="25"/>
        <v>1.4807625649913352E-2</v>
      </c>
      <c r="R139" s="170" t="s">
        <v>48</v>
      </c>
      <c r="S139" s="149" t="s">
        <v>48</v>
      </c>
      <c r="T139" s="168">
        <v>71</v>
      </c>
      <c r="U139" s="199">
        <f t="shared" si="29"/>
        <v>-5.3333333333333337E-2</v>
      </c>
      <c r="V139" s="172" t="s">
        <v>48</v>
      </c>
      <c r="W139" s="173" t="s">
        <v>48</v>
      </c>
      <c r="X139" s="174" t="s">
        <v>48</v>
      </c>
      <c r="Y139" s="177" t="s">
        <v>48</v>
      </c>
      <c r="Z139" s="189" t="s">
        <v>48</v>
      </c>
      <c r="AA139" s="183"/>
      <c r="AB139" s="11"/>
      <c r="AC139" s="190"/>
    </row>
    <row r="140" spans="1:29" ht="18" customHeight="1" x14ac:dyDescent="0.2">
      <c r="A140" s="127">
        <v>1895</v>
      </c>
      <c r="B140" s="182">
        <v>14.709</v>
      </c>
      <c r="C140" s="177" t="s">
        <v>48</v>
      </c>
      <c r="D140" s="122" t="s">
        <v>48</v>
      </c>
      <c r="E140" s="122" t="s">
        <v>48</v>
      </c>
      <c r="F140" s="98"/>
      <c r="G140" s="469" t="s">
        <v>48</v>
      </c>
      <c r="H140" s="197" t="s">
        <v>48</v>
      </c>
      <c r="I140" s="122" t="s">
        <v>48</v>
      </c>
      <c r="J140" s="122" t="s">
        <v>48</v>
      </c>
      <c r="K140" s="196" t="s">
        <v>49</v>
      </c>
      <c r="L140" s="169" t="s">
        <v>48</v>
      </c>
      <c r="M140" s="121" t="s">
        <v>48</v>
      </c>
      <c r="N140" s="119">
        <v>0.93230000000000002</v>
      </c>
      <c r="O140" s="166">
        <v>0.78859999999999997</v>
      </c>
      <c r="P140" s="122">
        <f t="shared" ref="P140:P171" si="30">N140-O140</f>
        <v>0.14370000000000005</v>
      </c>
      <c r="Q140" s="123">
        <f t="shared" si="25"/>
        <v>9.7695288598817088E-3</v>
      </c>
      <c r="R140" s="170" t="s">
        <v>48</v>
      </c>
      <c r="S140" s="149" t="s">
        <v>48</v>
      </c>
      <c r="T140" s="168">
        <v>75</v>
      </c>
      <c r="U140" s="199">
        <f t="shared" si="29"/>
        <v>-1.3157894736842105E-2</v>
      </c>
      <c r="V140" s="172" t="s">
        <v>48</v>
      </c>
      <c r="W140" s="173" t="s">
        <v>48</v>
      </c>
      <c r="X140" s="174" t="s">
        <v>48</v>
      </c>
      <c r="Y140" s="177" t="s">
        <v>48</v>
      </c>
      <c r="Z140" s="189" t="s">
        <v>48</v>
      </c>
      <c r="AA140" s="183"/>
      <c r="AB140" s="11"/>
      <c r="AC140" s="190"/>
    </row>
    <row r="141" spans="1:29" ht="18" customHeight="1" x14ac:dyDescent="0.2">
      <c r="A141" s="127">
        <v>1894</v>
      </c>
      <c r="B141" s="182">
        <v>13.372</v>
      </c>
      <c r="C141" s="177" t="s">
        <v>48</v>
      </c>
      <c r="D141" s="122" t="s">
        <v>48</v>
      </c>
      <c r="E141" s="122" t="s">
        <v>48</v>
      </c>
      <c r="F141" s="98"/>
      <c r="G141" s="469" t="s">
        <v>48</v>
      </c>
      <c r="H141" s="197" t="s">
        <v>48</v>
      </c>
      <c r="I141" s="122" t="s">
        <v>48</v>
      </c>
      <c r="J141" s="122" t="s">
        <v>48</v>
      </c>
      <c r="K141" s="196" t="s">
        <v>49</v>
      </c>
      <c r="L141" s="169" t="s">
        <v>48</v>
      </c>
      <c r="M141" s="121" t="s">
        <v>48</v>
      </c>
      <c r="N141" s="119">
        <v>1.0196000000000001</v>
      </c>
      <c r="O141" s="166">
        <v>0.74070000000000003</v>
      </c>
      <c r="P141" s="122">
        <f t="shared" si="30"/>
        <v>0.27890000000000004</v>
      </c>
      <c r="Q141" s="123">
        <f t="shared" si="25"/>
        <v>2.0857014657493272E-2</v>
      </c>
      <c r="R141" s="170" t="s">
        <v>48</v>
      </c>
      <c r="S141" s="149" t="s">
        <v>48</v>
      </c>
      <c r="T141" s="168">
        <v>76</v>
      </c>
      <c r="U141" s="199">
        <f t="shared" si="29"/>
        <v>-1.2987012987012988E-2</v>
      </c>
      <c r="V141" s="172" t="s">
        <v>48</v>
      </c>
      <c r="W141" s="173" t="s">
        <v>48</v>
      </c>
      <c r="X141" s="174" t="s">
        <v>48</v>
      </c>
      <c r="Y141" s="177" t="s">
        <v>48</v>
      </c>
      <c r="Z141" s="189" t="s">
        <v>48</v>
      </c>
      <c r="AA141" s="183"/>
      <c r="AB141" s="11"/>
      <c r="AC141" s="190"/>
    </row>
    <row r="142" spans="1:29" ht="18" customHeight="1" x14ac:dyDescent="0.2">
      <c r="A142" s="127">
        <v>1893</v>
      </c>
      <c r="B142" s="182">
        <v>14.56</v>
      </c>
      <c r="C142" s="177" t="s">
        <v>48</v>
      </c>
      <c r="D142" s="122" t="s">
        <v>48</v>
      </c>
      <c r="E142" s="122" t="s">
        <v>48</v>
      </c>
      <c r="F142" s="98"/>
      <c r="G142" s="469" t="s">
        <v>48</v>
      </c>
      <c r="H142" s="197" t="s">
        <v>48</v>
      </c>
      <c r="I142" s="122" t="s">
        <v>48</v>
      </c>
      <c r="J142" s="122" t="s">
        <v>48</v>
      </c>
      <c r="K142" s="196" t="s">
        <v>49</v>
      </c>
      <c r="L142" s="169" t="s">
        <v>48</v>
      </c>
      <c r="M142" s="121" t="s">
        <v>48</v>
      </c>
      <c r="N142" s="119">
        <v>0.99709999999999999</v>
      </c>
      <c r="O142" s="166">
        <v>0.91080000000000005</v>
      </c>
      <c r="P142" s="122">
        <f t="shared" si="30"/>
        <v>8.6299999999999932E-2</v>
      </c>
      <c r="Q142" s="123">
        <f t="shared" si="25"/>
        <v>5.9271978021977973E-3</v>
      </c>
      <c r="R142" s="170" t="s">
        <v>48</v>
      </c>
      <c r="S142" s="149" t="s">
        <v>48</v>
      </c>
      <c r="T142" s="168">
        <v>77</v>
      </c>
      <c r="U142" s="199">
        <f t="shared" si="29"/>
        <v>-1.282051282051282E-2</v>
      </c>
      <c r="V142" s="172" t="s">
        <v>48</v>
      </c>
      <c r="W142" s="173" t="s">
        <v>48</v>
      </c>
      <c r="X142" s="174" t="s">
        <v>48</v>
      </c>
      <c r="Y142" s="177" t="s">
        <v>48</v>
      </c>
      <c r="Z142" s="189" t="s">
        <v>48</v>
      </c>
      <c r="AA142" s="183"/>
      <c r="AB142" s="11"/>
      <c r="AC142" s="190"/>
    </row>
    <row r="143" spans="1:29" ht="18" customHeight="1" x14ac:dyDescent="0.2">
      <c r="A143" s="127">
        <v>1892</v>
      </c>
      <c r="B143" s="182">
        <v>14.523</v>
      </c>
      <c r="C143" s="177" t="s">
        <v>48</v>
      </c>
      <c r="D143" s="122" t="s">
        <v>48</v>
      </c>
      <c r="E143" s="122" t="s">
        <v>48</v>
      </c>
      <c r="F143" s="98"/>
      <c r="G143" s="469" t="s">
        <v>48</v>
      </c>
      <c r="H143" s="197" t="s">
        <v>48</v>
      </c>
      <c r="I143" s="122" t="s">
        <v>48</v>
      </c>
      <c r="J143" s="122" t="s">
        <v>48</v>
      </c>
      <c r="K143" s="196" t="s">
        <v>49</v>
      </c>
      <c r="L143" s="169" t="s">
        <v>48</v>
      </c>
      <c r="M143" s="121" t="s">
        <v>48</v>
      </c>
      <c r="N143" s="119">
        <v>1.1133</v>
      </c>
      <c r="O143" s="166">
        <v>0.89710000000000001</v>
      </c>
      <c r="P143" s="122">
        <f t="shared" si="30"/>
        <v>0.21619999999999995</v>
      </c>
      <c r="Q143" s="123">
        <f t="shared" si="25"/>
        <v>1.4886731391585757E-2</v>
      </c>
      <c r="R143" s="170" t="s">
        <v>48</v>
      </c>
      <c r="S143" s="149" t="s">
        <v>48</v>
      </c>
      <c r="T143" s="168">
        <v>78</v>
      </c>
      <c r="U143" s="199">
        <f t="shared" si="29"/>
        <v>1.2987012987012988E-2</v>
      </c>
      <c r="V143" s="172" t="s">
        <v>48</v>
      </c>
      <c r="W143" s="173" t="s">
        <v>48</v>
      </c>
      <c r="X143" s="174" t="s">
        <v>48</v>
      </c>
      <c r="Y143" s="177" t="s">
        <v>48</v>
      </c>
      <c r="Z143" s="189" t="s">
        <v>48</v>
      </c>
      <c r="AA143" s="183"/>
      <c r="AB143" s="11"/>
      <c r="AC143" s="190"/>
    </row>
    <row r="144" spans="1:29" ht="18" customHeight="1" x14ac:dyDescent="0.2">
      <c r="A144" s="127">
        <v>1891</v>
      </c>
      <c r="B144" s="182">
        <v>14.042999999999999</v>
      </c>
      <c r="C144" s="177" t="s">
        <v>48</v>
      </c>
      <c r="D144" s="122" t="s">
        <v>48</v>
      </c>
      <c r="E144" s="122" t="s">
        <v>48</v>
      </c>
      <c r="F144" s="98"/>
      <c r="G144" s="469" t="s">
        <v>48</v>
      </c>
      <c r="H144" s="197" t="s">
        <v>48</v>
      </c>
      <c r="I144" s="122" t="s">
        <v>48</v>
      </c>
      <c r="J144" s="122" t="s">
        <v>48</v>
      </c>
      <c r="K144" s="196" t="s">
        <v>49</v>
      </c>
      <c r="L144" s="169" t="s">
        <v>48</v>
      </c>
      <c r="M144" s="121" t="s">
        <v>48</v>
      </c>
      <c r="N144" s="119">
        <v>0.99339999999999995</v>
      </c>
      <c r="O144" s="166">
        <v>0.88119999999999998</v>
      </c>
      <c r="P144" s="122">
        <f t="shared" si="30"/>
        <v>0.11219999999999997</v>
      </c>
      <c r="Q144" s="123">
        <f t="shared" si="25"/>
        <v>7.9897457808160623E-3</v>
      </c>
      <c r="R144" s="170" t="s">
        <v>48</v>
      </c>
      <c r="S144" s="149" t="s">
        <v>48</v>
      </c>
      <c r="T144" s="168">
        <v>77</v>
      </c>
      <c r="U144" s="199">
        <f t="shared" si="29"/>
        <v>-1.282051282051282E-2</v>
      </c>
      <c r="V144" s="172" t="s">
        <v>48</v>
      </c>
      <c r="W144" s="173" t="s">
        <v>48</v>
      </c>
      <c r="X144" s="174" t="s">
        <v>48</v>
      </c>
      <c r="Y144" s="177" t="s">
        <v>48</v>
      </c>
      <c r="Z144" s="189" t="s">
        <v>48</v>
      </c>
      <c r="AA144" s="183"/>
      <c r="AB144" s="11"/>
      <c r="AC144" s="190"/>
    </row>
    <row r="145" spans="1:29" ht="18" customHeight="1" x14ac:dyDescent="0.2">
      <c r="A145" s="127">
        <v>1890</v>
      </c>
      <c r="B145" s="182">
        <v>13.613</v>
      </c>
      <c r="C145" s="177" t="s">
        <v>48</v>
      </c>
      <c r="D145" s="122" t="s">
        <v>48</v>
      </c>
      <c r="E145" s="122" t="s">
        <v>48</v>
      </c>
      <c r="F145" s="98"/>
      <c r="G145" s="469" t="s">
        <v>48</v>
      </c>
      <c r="H145" s="197" t="s">
        <v>48</v>
      </c>
      <c r="I145" s="122" t="s">
        <v>48</v>
      </c>
      <c r="J145" s="122" t="s">
        <v>48</v>
      </c>
      <c r="K145" s="196" t="s">
        <v>49</v>
      </c>
      <c r="L145" s="169" t="s">
        <v>48</v>
      </c>
      <c r="M145" s="121" t="s">
        <v>48</v>
      </c>
      <c r="N145" s="119">
        <v>0.91</v>
      </c>
      <c r="O145" s="166">
        <v>0.82330000000000003</v>
      </c>
      <c r="P145" s="122">
        <f t="shared" si="30"/>
        <v>8.6699999999999999E-2</v>
      </c>
      <c r="Q145" s="123">
        <f t="shared" si="25"/>
        <v>6.368912069345479E-3</v>
      </c>
      <c r="R145" s="170" t="s">
        <v>48</v>
      </c>
      <c r="S145" s="149" t="s">
        <v>48</v>
      </c>
      <c r="T145" s="168">
        <v>78</v>
      </c>
      <c r="U145" s="199">
        <f t="shared" si="29"/>
        <v>-1.2658227848101266E-2</v>
      </c>
      <c r="V145" s="172" t="s">
        <v>48</v>
      </c>
      <c r="W145" s="173" t="s">
        <v>48</v>
      </c>
      <c r="X145" s="174" t="s">
        <v>48</v>
      </c>
      <c r="Y145" s="177" t="s">
        <v>48</v>
      </c>
      <c r="Z145" s="189" t="s">
        <v>48</v>
      </c>
      <c r="AA145" s="183"/>
      <c r="AB145" s="11"/>
      <c r="AC145" s="190"/>
    </row>
    <row r="146" spans="1:29" ht="18" customHeight="1" x14ac:dyDescent="0.2">
      <c r="A146" s="127">
        <v>1889</v>
      </c>
      <c r="B146" s="182">
        <v>13.738</v>
      </c>
      <c r="C146" s="177" t="s">
        <v>48</v>
      </c>
      <c r="D146" s="122" t="s">
        <v>48</v>
      </c>
      <c r="E146" s="122" t="s">
        <v>48</v>
      </c>
      <c r="F146" s="98"/>
      <c r="G146" s="469" t="s">
        <v>48</v>
      </c>
      <c r="H146" s="197" t="s">
        <v>48</v>
      </c>
      <c r="I146" s="122" t="s">
        <v>48</v>
      </c>
      <c r="J146" s="122" t="s">
        <v>48</v>
      </c>
      <c r="K146" s="196" t="s">
        <v>49</v>
      </c>
      <c r="L146" s="169" t="s">
        <v>48</v>
      </c>
      <c r="M146" s="121" t="s">
        <v>48</v>
      </c>
      <c r="N146" s="119">
        <v>0.83899999999999997</v>
      </c>
      <c r="O146" s="166">
        <v>0.77410000000000001</v>
      </c>
      <c r="P146" s="122">
        <f t="shared" si="30"/>
        <v>6.4899999999999958E-2</v>
      </c>
      <c r="Q146" s="123">
        <f t="shared" si="25"/>
        <v>4.7241228708691189E-3</v>
      </c>
      <c r="R146" s="170" t="s">
        <v>48</v>
      </c>
      <c r="S146" s="149" t="s">
        <v>48</v>
      </c>
      <c r="T146" s="168">
        <v>79</v>
      </c>
      <c r="U146" s="199">
        <f t="shared" si="29"/>
        <v>2.5974025974025976E-2</v>
      </c>
      <c r="V146" s="172" t="s">
        <v>48</v>
      </c>
      <c r="W146" s="173" t="s">
        <v>48</v>
      </c>
      <c r="X146" s="174" t="s">
        <v>48</v>
      </c>
      <c r="Y146" s="177" t="s">
        <v>48</v>
      </c>
      <c r="Z146" s="189" t="s">
        <v>48</v>
      </c>
      <c r="AA146" s="183"/>
      <c r="AB146" s="11"/>
      <c r="AC146" s="190"/>
    </row>
    <row r="147" spans="1:29" ht="18" customHeight="1" x14ac:dyDescent="0.2">
      <c r="A147" s="127">
        <v>1888</v>
      </c>
      <c r="B147" s="182">
        <v>12.904</v>
      </c>
      <c r="C147" s="177" t="s">
        <v>48</v>
      </c>
      <c r="D147" s="122" t="s">
        <v>48</v>
      </c>
      <c r="E147" s="122" t="s">
        <v>48</v>
      </c>
      <c r="F147" s="98"/>
      <c r="G147" s="469" t="s">
        <v>48</v>
      </c>
      <c r="H147" s="197" t="s">
        <v>48</v>
      </c>
      <c r="I147" s="122" t="s">
        <v>48</v>
      </c>
      <c r="J147" s="122" t="s">
        <v>48</v>
      </c>
      <c r="K147" s="196" t="s">
        <v>49</v>
      </c>
      <c r="L147" s="169" t="s">
        <v>48</v>
      </c>
      <c r="M147" s="121" t="s">
        <v>48</v>
      </c>
      <c r="N147" s="119">
        <v>0.74239999999999995</v>
      </c>
      <c r="O147" s="166">
        <v>0.7833</v>
      </c>
      <c r="P147" s="122">
        <f t="shared" si="30"/>
        <v>-4.0900000000000047E-2</v>
      </c>
      <c r="Q147" s="123">
        <f t="shared" si="25"/>
        <v>-3.169559826410419E-3</v>
      </c>
      <c r="R147" s="170" t="s">
        <v>48</v>
      </c>
      <c r="S147" s="149" t="s">
        <v>48</v>
      </c>
      <c r="T147" s="168">
        <v>77</v>
      </c>
      <c r="U147" s="199">
        <f t="shared" si="29"/>
        <v>-2.5316455696202531E-2</v>
      </c>
      <c r="V147" s="172" t="s">
        <v>48</v>
      </c>
      <c r="W147" s="173" t="s">
        <v>48</v>
      </c>
      <c r="X147" s="174" t="s">
        <v>48</v>
      </c>
      <c r="Y147" s="177" t="s">
        <v>48</v>
      </c>
      <c r="Z147" s="189" t="s">
        <v>48</v>
      </c>
      <c r="AA147" s="183"/>
      <c r="AB147" s="11"/>
      <c r="AC147" s="190"/>
    </row>
    <row r="148" spans="1:29" ht="18" customHeight="1" x14ac:dyDescent="0.2">
      <c r="A148" s="127">
        <v>1887</v>
      </c>
      <c r="B148" s="182">
        <v>12.756</v>
      </c>
      <c r="C148" s="177" t="s">
        <v>48</v>
      </c>
      <c r="D148" s="122" t="s">
        <v>48</v>
      </c>
      <c r="E148" s="122" t="s">
        <v>48</v>
      </c>
      <c r="F148" s="98"/>
      <c r="G148" s="469" t="s">
        <v>48</v>
      </c>
      <c r="H148" s="197" t="s">
        <v>48</v>
      </c>
      <c r="I148" s="122" t="s">
        <v>48</v>
      </c>
      <c r="J148" s="122" t="s">
        <v>48</v>
      </c>
      <c r="K148" s="196" t="s">
        <v>49</v>
      </c>
      <c r="L148" s="169" t="s">
        <v>48</v>
      </c>
      <c r="M148" s="121" t="s">
        <v>48</v>
      </c>
      <c r="N148" s="119">
        <v>0.75219999999999998</v>
      </c>
      <c r="O148" s="166">
        <v>0.75249999999999995</v>
      </c>
      <c r="P148" s="122">
        <f t="shared" si="30"/>
        <v>-2.9999999999996696E-4</v>
      </c>
      <c r="Q148" s="123">
        <v>0</v>
      </c>
      <c r="R148" s="170" t="s">
        <v>48</v>
      </c>
      <c r="S148" s="149" t="s">
        <v>48</v>
      </c>
      <c r="T148" s="168">
        <v>79</v>
      </c>
      <c r="U148" s="199">
        <f t="shared" si="29"/>
        <v>-5.9523809523809521E-2</v>
      </c>
      <c r="V148" s="172" t="s">
        <v>48</v>
      </c>
      <c r="W148" s="173" t="s">
        <v>48</v>
      </c>
      <c r="X148" s="174" t="s">
        <v>48</v>
      </c>
      <c r="Y148" s="177" t="s">
        <v>48</v>
      </c>
      <c r="Z148" s="189" t="s">
        <v>48</v>
      </c>
      <c r="AA148" s="183"/>
      <c r="AB148" s="11"/>
      <c r="AC148" s="190"/>
    </row>
    <row r="149" spans="1:29" ht="18" customHeight="1" x14ac:dyDescent="0.2">
      <c r="A149" s="127">
        <v>1886</v>
      </c>
      <c r="B149" s="182">
        <v>12.199</v>
      </c>
      <c r="C149" s="177" t="s">
        <v>48</v>
      </c>
      <c r="D149" s="122" t="s">
        <v>48</v>
      </c>
      <c r="E149" s="122" t="s">
        <v>48</v>
      </c>
      <c r="F149" s="98"/>
      <c r="G149" s="469" t="s">
        <v>48</v>
      </c>
      <c r="H149" s="197" t="s">
        <v>48</v>
      </c>
      <c r="I149" s="122" t="s">
        <v>48</v>
      </c>
      <c r="J149" s="122" t="s">
        <v>48</v>
      </c>
      <c r="K149" s="196" t="s">
        <v>49</v>
      </c>
      <c r="L149" s="169" t="s">
        <v>48</v>
      </c>
      <c r="M149" s="121" t="s">
        <v>48</v>
      </c>
      <c r="N149" s="119">
        <v>0.752</v>
      </c>
      <c r="O149" s="166">
        <v>0.67400000000000004</v>
      </c>
      <c r="P149" s="122">
        <f t="shared" si="30"/>
        <v>7.7999999999999958E-2</v>
      </c>
      <c r="Q149" s="123">
        <f t="shared" ref="Q149:Q166" si="31">P149/B149</f>
        <v>6.393966718583487E-3</v>
      </c>
      <c r="R149" s="170" t="s">
        <v>48</v>
      </c>
      <c r="S149" s="149" t="s">
        <v>48</v>
      </c>
      <c r="T149" s="168">
        <v>84</v>
      </c>
      <c r="U149" s="199">
        <f t="shared" si="29"/>
        <v>-3.4482758620689655E-2</v>
      </c>
      <c r="V149" s="172" t="s">
        <v>48</v>
      </c>
      <c r="W149" s="173" t="s">
        <v>48</v>
      </c>
      <c r="X149" s="174" t="s">
        <v>48</v>
      </c>
      <c r="Y149" s="177" t="s">
        <v>48</v>
      </c>
      <c r="Z149" s="189" t="s">
        <v>48</v>
      </c>
      <c r="AA149" s="183"/>
      <c r="AB149" s="11"/>
      <c r="AC149" s="190"/>
    </row>
    <row r="150" spans="1:29" ht="18" customHeight="1" x14ac:dyDescent="0.2">
      <c r="A150" s="127">
        <v>1885</v>
      </c>
      <c r="B150" s="182">
        <v>11.840999999999999</v>
      </c>
      <c r="C150" s="177" t="s">
        <v>48</v>
      </c>
      <c r="D150" s="122" t="s">
        <v>48</v>
      </c>
      <c r="E150" s="122" t="s">
        <v>48</v>
      </c>
      <c r="F150" s="98"/>
      <c r="G150" s="469" t="s">
        <v>48</v>
      </c>
      <c r="H150" s="197" t="s">
        <v>48</v>
      </c>
      <c r="I150" s="122" t="s">
        <v>48</v>
      </c>
      <c r="J150" s="122" t="s">
        <v>48</v>
      </c>
      <c r="K150" s="196" t="s">
        <v>49</v>
      </c>
      <c r="L150" s="169" t="s">
        <v>48</v>
      </c>
      <c r="M150" s="121" t="s">
        <v>48</v>
      </c>
      <c r="N150" s="119">
        <v>0.78439999999999999</v>
      </c>
      <c r="O150" s="166">
        <v>0.62080000000000002</v>
      </c>
      <c r="P150" s="122">
        <f t="shared" si="30"/>
        <v>0.16359999999999997</v>
      </c>
      <c r="Q150" s="123">
        <f t="shared" si="31"/>
        <v>1.3816400641837681E-2</v>
      </c>
      <c r="R150" s="170" t="s">
        <v>48</v>
      </c>
      <c r="S150" s="149" t="s">
        <v>48</v>
      </c>
      <c r="T150" s="168">
        <v>87</v>
      </c>
      <c r="U150" s="199">
        <f t="shared" si="29"/>
        <v>2.3529411764705882E-2</v>
      </c>
      <c r="V150" s="172" t="s">
        <v>48</v>
      </c>
      <c r="W150" s="173" t="s">
        <v>48</v>
      </c>
      <c r="X150" s="174" t="s">
        <v>48</v>
      </c>
      <c r="Y150" s="177" t="s">
        <v>48</v>
      </c>
      <c r="Z150" s="189" t="s">
        <v>48</v>
      </c>
      <c r="AA150" s="183"/>
      <c r="AB150" s="11"/>
      <c r="AC150" s="190"/>
    </row>
    <row r="151" spans="1:29" ht="18" customHeight="1" x14ac:dyDescent="0.2">
      <c r="A151" s="127">
        <v>1884</v>
      </c>
      <c r="B151" s="182">
        <v>12.055999999999999</v>
      </c>
      <c r="C151" s="177" t="s">
        <v>48</v>
      </c>
      <c r="D151" s="122" t="s">
        <v>48</v>
      </c>
      <c r="E151" s="122" t="s">
        <v>48</v>
      </c>
      <c r="F151" s="98"/>
      <c r="G151" s="469" t="s">
        <v>48</v>
      </c>
      <c r="H151" s="197" t="s">
        <v>48</v>
      </c>
      <c r="I151" s="122" t="s">
        <v>48</v>
      </c>
      <c r="J151" s="122" t="s">
        <v>48</v>
      </c>
      <c r="K151" s="196" t="s">
        <v>49</v>
      </c>
      <c r="L151" s="169" t="s">
        <v>48</v>
      </c>
      <c r="M151" s="121" t="s">
        <v>48</v>
      </c>
      <c r="N151" s="119">
        <v>0.80759999999999998</v>
      </c>
      <c r="O151" s="166">
        <v>0.70509999999999995</v>
      </c>
      <c r="P151" s="122">
        <f t="shared" si="30"/>
        <v>0.10250000000000004</v>
      </c>
      <c r="Q151" s="123">
        <f t="shared" si="31"/>
        <v>8.5019907100199101E-3</v>
      </c>
      <c r="R151" s="170" t="s">
        <v>48</v>
      </c>
      <c r="S151" s="149" t="s">
        <v>48</v>
      </c>
      <c r="T151" s="168">
        <v>85</v>
      </c>
      <c r="U151" s="199">
        <f t="shared" si="29"/>
        <v>3.6585365853658534E-2</v>
      </c>
      <c r="V151" s="172" t="s">
        <v>48</v>
      </c>
      <c r="W151" s="173" t="s">
        <v>48</v>
      </c>
      <c r="X151" s="174" t="s">
        <v>48</v>
      </c>
      <c r="Y151" s="177" t="s">
        <v>48</v>
      </c>
      <c r="Z151" s="189" t="s">
        <v>48</v>
      </c>
      <c r="AA151" s="183"/>
      <c r="AB151" s="11"/>
      <c r="AC151" s="190"/>
    </row>
    <row r="152" spans="1:29" ht="18" customHeight="1" x14ac:dyDescent="0.2">
      <c r="A152" s="127">
        <v>1883</v>
      </c>
      <c r="B152" s="182">
        <v>12.375999999999999</v>
      </c>
      <c r="C152" s="177" t="s">
        <v>48</v>
      </c>
      <c r="D152" s="122" t="s">
        <v>48</v>
      </c>
      <c r="E152" s="122" t="s">
        <v>48</v>
      </c>
      <c r="F152" s="98"/>
      <c r="G152" s="469" t="s">
        <v>48</v>
      </c>
      <c r="H152" s="197" t="s">
        <v>48</v>
      </c>
      <c r="I152" s="122" t="s">
        <v>48</v>
      </c>
      <c r="J152" s="122" t="s">
        <v>48</v>
      </c>
      <c r="K152" s="196" t="s">
        <v>49</v>
      </c>
      <c r="L152" s="169" t="s">
        <v>48</v>
      </c>
      <c r="M152" s="121" t="s">
        <v>48</v>
      </c>
      <c r="N152" s="119">
        <v>0.85570000000000002</v>
      </c>
      <c r="O152" s="166">
        <v>0.75170000000000003</v>
      </c>
      <c r="P152" s="122">
        <f t="shared" si="30"/>
        <v>0.10399999999999998</v>
      </c>
      <c r="Q152" s="123">
        <f t="shared" si="31"/>
        <v>8.4033613445378148E-3</v>
      </c>
      <c r="R152" s="170" t="s">
        <v>48</v>
      </c>
      <c r="S152" s="149" t="s">
        <v>48</v>
      </c>
      <c r="T152" s="168">
        <v>82</v>
      </c>
      <c r="U152" s="199">
        <f t="shared" si="29"/>
        <v>6.4935064935064929E-2</v>
      </c>
      <c r="V152" s="172" t="s">
        <v>48</v>
      </c>
      <c r="W152" s="173" t="s">
        <v>48</v>
      </c>
      <c r="X152" s="174" t="s">
        <v>48</v>
      </c>
      <c r="Y152" s="177" t="s">
        <v>48</v>
      </c>
      <c r="Z152" s="189" t="s">
        <v>48</v>
      </c>
      <c r="AA152" s="183"/>
      <c r="AB152" s="11"/>
      <c r="AC152" s="190"/>
    </row>
    <row r="153" spans="1:29" ht="18" customHeight="1" x14ac:dyDescent="0.2">
      <c r="A153" s="127">
        <v>1882</v>
      </c>
      <c r="B153" s="182">
        <v>12.502000000000001</v>
      </c>
      <c r="C153" s="177" t="s">
        <v>48</v>
      </c>
      <c r="D153" s="122" t="s">
        <v>48</v>
      </c>
      <c r="E153" s="122" t="s">
        <v>48</v>
      </c>
      <c r="F153" s="98"/>
      <c r="G153" s="469" t="s">
        <v>48</v>
      </c>
      <c r="H153" s="197" t="s">
        <v>48</v>
      </c>
      <c r="I153" s="122" t="s">
        <v>48</v>
      </c>
      <c r="J153" s="122" t="s">
        <v>48</v>
      </c>
      <c r="K153" s="196" t="s">
        <v>49</v>
      </c>
      <c r="L153" s="169" t="s">
        <v>48</v>
      </c>
      <c r="M153" s="121" t="s">
        <v>48</v>
      </c>
      <c r="N153" s="119">
        <v>0.8</v>
      </c>
      <c r="O153" s="166">
        <v>0.7671</v>
      </c>
      <c r="P153" s="122">
        <f t="shared" si="30"/>
        <v>3.290000000000004E-2</v>
      </c>
      <c r="Q153" s="123">
        <f t="shared" si="31"/>
        <v>2.631578947368424E-3</v>
      </c>
      <c r="R153" s="170" t="s">
        <v>48</v>
      </c>
      <c r="S153" s="149" t="s">
        <v>48</v>
      </c>
      <c r="T153" s="168">
        <v>77</v>
      </c>
      <c r="U153" s="199">
        <f t="shared" si="29"/>
        <v>-1.282051282051282E-2</v>
      </c>
      <c r="V153" s="172" t="s">
        <v>48</v>
      </c>
      <c r="W153" s="173" t="s">
        <v>48</v>
      </c>
      <c r="X153" s="174" t="s">
        <v>48</v>
      </c>
      <c r="Y153" s="177" t="s">
        <v>48</v>
      </c>
      <c r="Z153" s="189" t="s">
        <v>48</v>
      </c>
      <c r="AA153" s="183"/>
      <c r="AB153" s="11"/>
      <c r="AC153" s="190"/>
    </row>
    <row r="154" spans="1:29" ht="18" customHeight="1" x14ac:dyDescent="0.2">
      <c r="A154" s="127">
        <v>1881</v>
      </c>
      <c r="B154" s="182">
        <v>11.521000000000001</v>
      </c>
      <c r="C154" s="177" t="s">
        <v>48</v>
      </c>
      <c r="D154" s="122" t="s">
        <v>48</v>
      </c>
      <c r="E154" s="122" t="s">
        <v>48</v>
      </c>
      <c r="F154" s="98"/>
      <c r="G154" s="469" t="s">
        <v>48</v>
      </c>
      <c r="H154" s="197" t="s">
        <v>48</v>
      </c>
      <c r="I154" s="122" t="s">
        <v>48</v>
      </c>
      <c r="J154" s="122" t="s">
        <v>48</v>
      </c>
      <c r="K154" s="196" t="s">
        <v>49</v>
      </c>
      <c r="L154" s="169" t="s">
        <v>48</v>
      </c>
      <c r="M154" s="121" t="s">
        <v>48</v>
      </c>
      <c r="N154" s="119">
        <v>0.92179999999999995</v>
      </c>
      <c r="O154" s="166">
        <v>0.75319999999999998</v>
      </c>
      <c r="P154" s="122">
        <f t="shared" si="30"/>
        <v>0.16859999999999997</v>
      </c>
      <c r="Q154" s="123">
        <f t="shared" si="31"/>
        <v>1.4634146341463412E-2</v>
      </c>
      <c r="R154" s="170" t="s">
        <v>48</v>
      </c>
      <c r="S154" s="149" t="s">
        <v>48</v>
      </c>
      <c r="T154" s="168">
        <v>78</v>
      </c>
      <c r="U154" s="199">
        <f t="shared" si="29"/>
        <v>-4.878048780487805E-2</v>
      </c>
      <c r="V154" s="172" t="s">
        <v>48</v>
      </c>
      <c r="W154" s="173" t="s">
        <v>48</v>
      </c>
      <c r="X154" s="174" t="s">
        <v>48</v>
      </c>
      <c r="Y154" s="177" t="s">
        <v>48</v>
      </c>
      <c r="Z154" s="189" t="s">
        <v>48</v>
      </c>
      <c r="AA154" s="183"/>
      <c r="AB154" s="11"/>
      <c r="AC154" s="190"/>
    </row>
    <row r="155" spans="1:29" ht="18" customHeight="1" x14ac:dyDescent="0.2">
      <c r="A155" s="127">
        <v>1880</v>
      </c>
      <c r="B155" s="182">
        <v>11.182</v>
      </c>
      <c r="C155" s="177" t="s">
        <v>48</v>
      </c>
      <c r="D155" s="122" t="s">
        <v>48</v>
      </c>
      <c r="E155" s="122" t="s">
        <v>48</v>
      </c>
      <c r="F155" s="98"/>
      <c r="G155" s="469" t="s">
        <v>48</v>
      </c>
      <c r="H155" s="197" t="s">
        <v>48</v>
      </c>
      <c r="I155" s="122" t="s">
        <v>48</v>
      </c>
      <c r="J155" s="122" t="s">
        <v>48</v>
      </c>
      <c r="K155" s="196" t="s">
        <v>49</v>
      </c>
      <c r="L155" s="169" t="s">
        <v>48</v>
      </c>
      <c r="M155" s="121" t="s">
        <v>48</v>
      </c>
      <c r="N155" s="119">
        <v>0.8528</v>
      </c>
      <c r="O155" s="166">
        <v>0.76100000000000001</v>
      </c>
      <c r="P155" s="122">
        <f t="shared" si="30"/>
        <v>9.1799999999999993E-2</v>
      </c>
      <c r="Q155" s="123">
        <f t="shared" si="31"/>
        <v>8.2096226077624738E-3</v>
      </c>
      <c r="R155" s="170" t="s">
        <v>48</v>
      </c>
      <c r="S155" s="149" t="s">
        <v>48</v>
      </c>
      <c r="T155" s="168">
        <v>82</v>
      </c>
      <c r="U155" s="199">
        <f t="shared" ref="U155:U186" si="32">(T155-T156)/T156</f>
        <v>6.4935064935064929E-2</v>
      </c>
      <c r="V155" s="172" t="s">
        <v>48</v>
      </c>
      <c r="W155" s="173" t="s">
        <v>48</v>
      </c>
      <c r="X155" s="174" t="s">
        <v>48</v>
      </c>
      <c r="Y155" s="177" t="s">
        <v>48</v>
      </c>
      <c r="Z155" s="189" t="s">
        <v>48</v>
      </c>
      <c r="AA155" s="183"/>
      <c r="AB155" s="11"/>
      <c r="AC155" s="190"/>
    </row>
    <row r="156" spans="1:29" ht="18" customHeight="1" x14ac:dyDescent="0.2">
      <c r="A156" s="127">
        <v>1879</v>
      </c>
      <c r="B156" s="182">
        <v>9.5229999999999997</v>
      </c>
      <c r="C156" s="177" t="s">
        <v>48</v>
      </c>
      <c r="D156" s="122" t="s">
        <v>48</v>
      </c>
      <c r="E156" s="122" t="s">
        <v>48</v>
      </c>
      <c r="F156" s="98"/>
      <c r="G156" s="469" t="s">
        <v>48</v>
      </c>
      <c r="H156" s="197" t="s">
        <v>48</v>
      </c>
      <c r="I156" s="122" t="s">
        <v>48</v>
      </c>
      <c r="J156" s="122" t="s">
        <v>48</v>
      </c>
      <c r="K156" s="196" t="s">
        <v>49</v>
      </c>
      <c r="L156" s="169" t="s">
        <v>48</v>
      </c>
      <c r="M156" s="121" t="s">
        <v>48</v>
      </c>
      <c r="N156" s="119">
        <v>0.73540000000000005</v>
      </c>
      <c r="O156" s="166">
        <v>0.46610000000000001</v>
      </c>
      <c r="P156" s="122">
        <f t="shared" si="30"/>
        <v>0.26930000000000004</v>
      </c>
      <c r="Q156" s="123">
        <f t="shared" si="31"/>
        <v>2.8278903706815083E-2</v>
      </c>
      <c r="R156" s="170" t="s">
        <v>48</v>
      </c>
      <c r="S156" s="149" t="s">
        <v>48</v>
      </c>
      <c r="T156" s="168">
        <v>77</v>
      </c>
      <c r="U156" s="199">
        <f t="shared" si="32"/>
        <v>-1.282051282051282E-2</v>
      </c>
      <c r="V156" s="172" t="s">
        <v>48</v>
      </c>
      <c r="W156" s="173" t="s">
        <v>48</v>
      </c>
      <c r="X156" s="174" t="s">
        <v>48</v>
      </c>
      <c r="Y156" s="177" t="s">
        <v>48</v>
      </c>
      <c r="Z156" s="189" t="s">
        <v>48</v>
      </c>
      <c r="AA156" s="183"/>
      <c r="AB156" s="11"/>
      <c r="AC156" s="190"/>
    </row>
    <row r="157" spans="1:29" ht="18" customHeight="1" x14ac:dyDescent="0.2">
      <c r="A157" s="127">
        <v>1878</v>
      </c>
      <c r="B157" s="182">
        <v>8.7379999999999995</v>
      </c>
      <c r="C157" s="177" t="s">
        <v>48</v>
      </c>
      <c r="D157" s="122" t="s">
        <v>48</v>
      </c>
      <c r="E157" s="122" t="s">
        <v>48</v>
      </c>
      <c r="F157" s="98"/>
      <c r="G157" s="469" t="s">
        <v>48</v>
      </c>
      <c r="H157" s="197" t="s">
        <v>48</v>
      </c>
      <c r="I157" s="122" t="s">
        <v>48</v>
      </c>
      <c r="J157" s="122" t="s">
        <v>48</v>
      </c>
      <c r="K157" s="196" t="s">
        <v>49</v>
      </c>
      <c r="L157" s="169" t="s">
        <v>48</v>
      </c>
      <c r="M157" s="121" t="s">
        <v>48</v>
      </c>
      <c r="N157" s="119">
        <v>0.72860000000000003</v>
      </c>
      <c r="O157" s="166">
        <v>0.46689999999999998</v>
      </c>
      <c r="P157" s="122">
        <f t="shared" si="30"/>
        <v>0.26170000000000004</v>
      </c>
      <c r="Q157" s="123">
        <f t="shared" si="31"/>
        <v>2.994964522774091E-2</v>
      </c>
      <c r="R157" s="170" t="s">
        <v>48</v>
      </c>
      <c r="S157" s="149" t="s">
        <v>48</v>
      </c>
      <c r="T157" s="168">
        <v>78</v>
      </c>
      <c r="U157" s="199">
        <f t="shared" si="32"/>
        <v>-7.1428571428571425E-2</v>
      </c>
      <c r="V157" s="172" t="s">
        <v>48</v>
      </c>
      <c r="W157" s="173" t="s">
        <v>48</v>
      </c>
      <c r="X157" s="174" t="s">
        <v>48</v>
      </c>
      <c r="Y157" s="177" t="s">
        <v>48</v>
      </c>
      <c r="Z157" s="189" t="s">
        <v>48</v>
      </c>
      <c r="AA157" s="183"/>
      <c r="AB157" s="11"/>
      <c r="AC157" s="190"/>
    </row>
    <row r="158" spans="1:29" ht="18" customHeight="1" x14ac:dyDescent="0.2">
      <c r="A158" s="127">
        <v>1877</v>
      </c>
      <c r="B158" s="182">
        <v>8.9369999999999994</v>
      </c>
      <c r="C158" s="177" t="s">
        <v>48</v>
      </c>
      <c r="D158" s="122" t="s">
        <v>48</v>
      </c>
      <c r="E158" s="122" t="s">
        <v>48</v>
      </c>
      <c r="F158" s="98"/>
      <c r="G158" s="469" t="s">
        <v>48</v>
      </c>
      <c r="H158" s="197" t="s">
        <v>48</v>
      </c>
      <c r="I158" s="122" t="s">
        <v>48</v>
      </c>
      <c r="J158" s="122" t="s">
        <v>48</v>
      </c>
      <c r="K158" s="196" t="s">
        <v>49</v>
      </c>
      <c r="L158" s="169" t="s">
        <v>48</v>
      </c>
      <c r="M158" s="121" t="s">
        <v>48</v>
      </c>
      <c r="N158" s="119">
        <v>0.65859999999999996</v>
      </c>
      <c r="O158" s="166">
        <v>0.49209999999999998</v>
      </c>
      <c r="P158" s="122">
        <f t="shared" si="30"/>
        <v>0.16649999999999998</v>
      </c>
      <c r="Q158" s="123">
        <f t="shared" si="31"/>
        <v>1.863041289023162E-2</v>
      </c>
      <c r="R158" s="170" t="s">
        <v>48</v>
      </c>
      <c r="S158" s="149" t="s">
        <v>48</v>
      </c>
      <c r="T158" s="168">
        <v>84</v>
      </c>
      <c r="U158" s="199">
        <f t="shared" si="32"/>
        <v>-3.4482758620689655E-2</v>
      </c>
      <c r="V158" s="172" t="s">
        <v>48</v>
      </c>
      <c r="W158" s="173" t="s">
        <v>48</v>
      </c>
      <c r="X158" s="174" t="s">
        <v>48</v>
      </c>
      <c r="Y158" s="177" t="s">
        <v>48</v>
      </c>
      <c r="Z158" s="189" t="s">
        <v>48</v>
      </c>
      <c r="AA158" s="183"/>
      <c r="AB158" s="11"/>
      <c r="AC158" s="190"/>
    </row>
    <row r="159" spans="1:29" ht="18" customHeight="1" x14ac:dyDescent="0.2">
      <c r="A159" s="127">
        <v>1876</v>
      </c>
      <c r="B159" s="182">
        <v>8.8049999999999997</v>
      </c>
      <c r="C159" s="177" t="s">
        <v>48</v>
      </c>
      <c r="D159" s="122" t="s">
        <v>48</v>
      </c>
      <c r="E159" s="122" t="s">
        <v>48</v>
      </c>
      <c r="F159" s="98"/>
      <c r="G159" s="469" t="s">
        <v>48</v>
      </c>
      <c r="H159" s="197" t="s">
        <v>48</v>
      </c>
      <c r="I159" s="122" t="s">
        <v>48</v>
      </c>
      <c r="J159" s="122" t="s">
        <v>48</v>
      </c>
      <c r="K159" s="196" t="s">
        <v>49</v>
      </c>
      <c r="L159" s="169" t="s">
        <v>48</v>
      </c>
      <c r="M159" s="121" t="s">
        <v>48</v>
      </c>
      <c r="N159" s="119">
        <v>0.59689999999999999</v>
      </c>
      <c r="O159" s="166">
        <v>0.47670000000000001</v>
      </c>
      <c r="P159" s="122">
        <f t="shared" si="30"/>
        <v>0.12019999999999997</v>
      </c>
      <c r="Q159" s="123">
        <f t="shared" si="31"/>
        <v>1.3651334469051672E-2</v>
      </c>
      <c r="R159" s="170" t="s">
        <v>48</v>
      </c>
      <c r="S159" s="149" t="s">
        <v>48</v>
      </c>
      <c r="T159" s="168">
        <v>87</v>
      </c>
      <c r="U159" s="199">
        <f t="shared" si="32"/>
        <v>-5.434782608695652E-2</v>
      </c>
      <c r="V159" s="172" t="s">
        <v>48</v>
      </c>
      <c r="W159" s="173" t="s">
        <v>48</v>
      </c>
      <c r="X159" s="174" t="s">
        <v>48</v>
      </c>
      <c r="Y159" s="177" t="s">
        <v>48</v>
      </c>
      <c r="Z159" s="189" t="s">
        <v>48</v>
      </c>
      <c r="AA159" s="183"/>
      <c r="AB159" s="11"/>
      <c r="AC159" s="190"/>
    </row>
    <row r="160" spans="1:29" ht="18" customHeight="1" x14ac:dyDescent="0.2">
      <c r="A160" s="127">
        <v>1875</v>
      </c>
      <c r="B160" s="182">
        <v>9.0489999999999995</v>
      </c>
      <c r="C160" s="177" t="s">
        <v>48</v>
      </c>
      <c r="D160" s="122" t="s">
        <v>48</v>
      </c>
      <c r="E160" s="122" t="s">
        <v>48</v>
      </c>
      <c r="F160" s="98"/>
      <c r="G160" s="469" t="s">
        <v>48</v>
      </c>
      <c r="H160" s="197" t="s">
        <v>48</v>
      </c>
      <c r="I160" s="122" t="s">
        <v>48</v>
      </c>
      <c r="J160" s="122" t="s">
        <v>48</v>
      </c>
      <c r="K160" s="196" t="s">
        <v>49</v>
      </c>
      <c r="L160" s="169" t="s">
        <v>48</v>
      </c>
      <c r="M160" s="121" t="s">
        <v>48</v>
      </c>
      <c r="N160" s="119">
        <v>0.60560000000000003</v>
      </c>
      <c r="O160" s="166">
        <v>0.55389999999999995</v>
      </c>
      <c r="P160" s="122">
        <f t="shared" si="30"/>
        <v>5.1700000000000079E-2</v>
      </c>
      <c r="Q160" s="123">
        <f t="shared" si="31"/>
        <v>5.7133384904409414E-3</v>
      </c>
      <c r="R160" s="170" t="s">
        <v>48</v>
      </c>
      <c r="S160" s="149" t="s">
        <v>48</v>
      </c>
      <c r="T160" s="168">
        <v>92</v>
      </c>
      <c r="U160" s="199">
        <f t="shared" si="32"/>
        <v>-4.1666666666666664E-2</v>
      </c>
      <c r="V160" s="172" t="s">
        <v>48</v>
      </c>
      <c r="W160" s="173" t="s">
        <v>48</v>
      </c>
      <c r="X160" s="174" t="s">
        <v>48</v>
      </c>
      <c r="Y160" s="177" t="s">
        <v>48</v>
      </c>
      <c r="Z160" s="189" t="s">
        <v>48</v>
      </c>
      <c r="AA160" s="183"/>
      <c r="AB160" s="11"/>
      <c r="AC160" s="190"/>
    </row>
    <row r="161" spans="1:29" ht="18" customHeight="1" x14ac:dyDescent="0.2">
      <c r="A161" s="127">
        <v>1874</v>
      </c>
      <c r="B161" s="182">
        <v>8.9809999999999999</v>
      </c>
      <c r="C161" s="177" t="s">
        <v>48</v>
      </c>
      <c r="D161" s="122" t="s">
        <v>48</v>
      </c>
      <c r="E161" s="122" t="s">
        <v>48</v>
      </c>
      <c r="F161" s="98"/>
      <c r="G161" s="469" t="s">
        <v>48</v>
      </c>
      <c r="H161" s="197" t="s">
        <v>48</v>
      </c>
      <c r="I161" s="122" t="s">
        <v>48</v>
      </c>
      <c r="J161" s="122" t="s">
        <v>48</v>
      </c>
      <c r="K161" s="196" t="s">
        <v>49</v>
      </c>
      <c r="L161" s="169" t="s">
        <v>48</v>
      </c>
      <c r="M161" s="121" t="s">
        <v>48</v>
      </c>
      <c r="N161" s="119">
        <v>0.65290000000000004</v>
      </c>
      <c r="O161" s="166">
        <v>0.5958</v>
      </c>
      <c r="P161" s="122">
        <f t="shared" si="30"/>
        <v>5.710000000000004E-2</v>
      </c>
      <c r="Q161" s="123">
        <f t="shared" si="31"/>
        <v>6.3578666072820443E-3</v>
      </c>
      <c r="R161" s="170" t="s">
        <v>48</v>
      </c>
      <c r="S161" s="149" t="s">
        <v>48</v>
      </c>
      <c r="T161" s="168">
        <v>96</v>
      </c>
      <c r="U161" s="199">
        <f t="shared" si="32"/>
        <v>-0.04</v>
      </c>
      <c r="V161" s="172" t="s">
        <v>48</v>
      </c>
      <c r="W161" s="173" t="s">
        <v>48</v>
      </c>
      <c r="X161" s="174" t="s">
        <v>48</v>
      </c>
      <c r="Y161" s="177" t="s">
        <v>48</v>
      </c>
      <c r="Z161" s="189" t="s">
        <v>48</v>
      </c>
      <c r="AA161" s="183"/>
      <c r="AB161" s="11"/>
      <c r="AC161" s="190"/>
    </row>
    <row r="162" spans="1:29" ht="18" customHeight="1" x14ac:dyDescent="0.2">
      <c r="A162" s="127">
        <v>1873</v>
      </c>
      <c r="B162" s="182">
        <v>9.3000000000000007</v>
      </c>
      <c r="C162" s="177" t="s">
        <v>48</v>
      </c>
      <c r="D162" s="122" t="s">
        <v>48</v>
      </c>
      <c r="E162" s="122" t="s">
        <v>48</v>
      </c>
      <c r="F162" s="98"/>
      <c r="G162" s="469" t="s">
        <v>48</v>
      </c>
      <c r="H162" s="197" t="s">
        <v>48</v>
      </c>
      <c r="I162" s="122" t="s">
        <v>48</v>
      </c>
      <c r="J162" s="122" t="s">
        <v>48</v>
      </c>
      <c r="K162" s="196" t="s">
        <v>49</v>
      </c>
      <c r="L162" s="169" t="s">
        <v>48</v>
      </c>
      <c r="M162" s="121" t="s">
        <v>48</v>
      </c>
      <c r="N162" s="119">
        <v>0.60709999999999997</v>
      </c>
      <c r="O162" s="166">
        <v>0.66359999999999997</v>
      </c>
      <c r="P162" s="122">
        <f t="shared" si="30"/>
        <v>-5.6499999999999995E-2</v>
      </c>
      <c r="Q162" s="123">
        <f t="shared" si="31"/>
        <v>-6.0752688172042999E-3</v>
      </c>
      <c r="R162" s="170" t="s">
        <v>48</v>
      </c>
      <c r="S162" s="149" t="s">
        <v>48</v>
      </c>
      <c r="T162" s="168">
        <v>100</v>
      </c>
      <c r="U162" s="199">
        <f t="shared" si="32"/>
        <v>-1.9607843137254902E-2</v>
      </c>
      <c r="V162" s="172" t="s">
        <v>48</v>
      </c>
      <c r="W162" s="173" t="s">
        <v>48</v>
      </c>
      <c r="X162" s="174" t="s">
        <v>48</v>
      </c>
      <c r="Y162" s="177" t="s">
        <v>48</v>
      </c>
      <c r="Z162" s="189" t="s">
        <v>48</v>
      </c>
      <c r="AA162" s="183"/>
      <c r="AB162" s="11"/>
      <c r="AC162" s="190"/>
    </row>
    <row r="163" spans="1:29" ht="18" customHeight="1" x14ac:dyDescent="0.2">
      <c r="A163" s="127">
        <v>1872</v>
      </c>
      <c r="B163" s="182">
        <v>8.9269999999999996</v>
      </c>
      <c r="C163" s="177" t="s">
        <v>48</v>
      </c>
      <c r="D163" s="122" t="s">
        <v>48</v>
      </c>
      <c r="E163" s="122" t="s">
        <v>48</v>
      </c>
      <c r="F163" s="98"/>
      <c r="G163" s="469" t="s">
        <v>48</v>
      </c>
      <c r="H163" s="197" t="s">
        <v>48</v>
      </c>
      <c r="I163" s="122" t="s">
        <v>48</v>
      </c>
      <c r="J163" s="122" t="s">
        <v>48</v>
      </c>
      <c r="K163" s="196" t="s">
        <v>49</v>
      </c>
      <c r="L163" s="169" t="s">
        <v>48</v>
      </c>
      <c r="M163" s="121" t="s">
        <v>48</v>
      </c>
      <c r="N163" s="119">
        <v>0.52410000000000001</v>
      </c>
      <c r="O163" s="166">
        <v>0.64029999999999998</v>
      </c>
      <c r="P163" s="122">
        <f t="shared" si="30"/>
        <v>-0.11619999999999997</v>
      </c>
      <c r="Q163" s="123">
        <f t="shared" si="31"/>
        <v>-1.3016690937605015E-2</v>
      </c>
      <c r="R163" s="170" t="s">
        <v>48</v>
      </c>
      <c r="S163" s="149" t="s">
        <v>48</v>
      </c>
      <c r="T163" s="168">
        <v>102</v>
      </c>
      <c r="U163" s="199">
        <f t="shared" si="32"/>
        <v>3.0303030303030304E-2</v>
      </c>
      <c r="V163" s="172" t="s">
        <v>48</v>
      </c>
      <c r="W163" s="173" t="s">
        <v>48</v>
      </c>
      <c r="X163" s="174" t="s">
        <v>48</v>
      </c>
      <c r="Y163" s="177" t="s">
        <v>48</v>
      </c>
      <c r="Z163" s="189" t="s">
        <v>48</v>
      </c>
      <c r="AA163" s="183"/>
      <c r="AB163" s="11"/>
      <c r="AC163" s="190"/>
    </row>
    <row r="164" spans="1:29" ht="18" customHeight="1" x14ac:dyDescent="0.2">
      <c r="A164" s="127">
        <v>1871</v>
      </c>
      <c r="B164" s="182">
        <v>8.8049999999999997</v>
      </c>
      <c r="C164" s="177" t="s">
        <v>48</v>
      </c>
      <c r="D164" s="122" t="s">
        <v>48</v>
      </c>
      <c r="E164" s="122" t="s">
        <v>48</v>
      </c>
      <c r="F164" s="98"/>
      <c r="G164" s="469" t="s">
        <v>48</v>
      </c>
      <c r="H164" s="197" t="s">
        <v>48</v>
      </c>
      <c r="I164" s="122" t="s">
        <v>48</v>
      </c>
      <c r="J164" s="122" t="s">
        <v>48</v>
      </c>
      <c r="K164" s="196" t="s">
        <v>49</v>
      </c>
      <c r="L164" s="169" t="s">
        <v>48</v>
      </c>
      <c r="M164" s="121" t="s">
        <v>48</v>
      </c>
      <c r="N164" s="119">
        <v>0.5413</v>
      </c>
      <c r="O164" s="166">
        <v>0.64149999999999996</v>
      </c>
      <c r="P164" s="122">
        <f t="shared" si="30"/>
        <v>-0.10019999999999996</v>
      </c>
      <c r="Q164" s="123">
        <f t="shared" si="31"/>
        <v>-1.1379897785349228E-2</v>
      </c>
      <c r="R164" s="170" t="s">
        <v>48</v>
      </c>
      <c r="S164" s="149" t="s">
        <v>48</v>
      </c>
      <c r="T164" s="168">
        <v>99</v>
      </c>
      <c r="U164" s="199">
        <f t="shared" si="32"/>
        <v>-2.9411764705882353E-2</v>
      </c>
      <c r="V164" s="172" t="s">
        <v>48</v>
      </c>
      <c r="W164" s="173" t="s">
        <v>48</v>
      </c>
      <c r="X164" s="174" t="s">
        <v>48</v>
      </c>
      <c r="Y164" s="177" t="s">
        <v>48</v>
      </c>
      <c r="Z164" s="189" t="s">
        <v>48</v>
      </c>
      <c r="AA164" s="183"/>
      <c r="AB164" s="11"/>
      <c r="AC164" s="190"/>
    </row>
    <row r="165" spans="1:29" ht="18" customHeight="1" x14ac:dyDescent="0.2">
      <c r="A165" s="127">
        <v>1870</v>
      </c>
      <c r="B165" s="182">
        <v>8.52</v>
      </c>
      <c r="C165" s="177" t="s">
        <v>48</v>
      </c>
      <c r="D165" s="122" t="s">
        <v>48</v>
      </c>
      <c r="E165" s="122" t="s">
        <v>48</v>
      </c>
      <c r="F165" s="98"/>
      <c r="G165" s="469" t="s">
        <v>48</v>
      </c>
      <c r="H165" s="197" t="s">
        <v>48</v>
      </c>
      <c r="I165" s="122" t="s">
        <v>48</v>
      </c>
      <c r="J165" s="122" t="s">
        <v>48</v>
      </c>
      <c r="K165" s="196" t="s">
        <v>49</v>
      </c>
      <c r="L165" s="169" t="s">
        <v>48</v>
      </c>
      <c r="M165" s="121" t="s">
        <v>48</v>
      </c>
      <c r="N165" s="119">
        <v>0.45090000000000002</v>
      </c>
      <c r="O165" s="166">
        <v>0.46239999999999998</v>
      </c>
      <c r="P165" s="122">
        <f t="shared" si="30"/>
        <v>-1.1499999999999955E-2</v>
      </c>
      <c r="Q165" s="123">
        <f t="shared" si="31"/>
        <v>-1.3497652582159572E-3</v>
      </c>
      <c r="R165" s="170" t="s">
        <v>48</v>
      </c>
      <c r="S165" s="149" t="s">
        <v>48</v>
      </c>
      <c r="T165" s="168">
        <v>102</v>
      </c>
      <c r="U165" s="199">
        <f t="shared" si="32"/>
        <v>-8.1081081081081086E-2</v>
      </c>
      <c r="V165" s="172" t="s">
        <v>48</v>
      </c>
      <c r="W165" s="173" t="s">
        <v>48</v>
      </c>
      <c r="X165" s="174" t="s">
        <v>48</v>
      </c>
      <c r="Y165" s="177" t="s">
        <v>48</v>
      </c>
      <c r="Z165" s="189" t="s">
        <v>48</v>
      </c>
      <c r="AA165" s="183"/>
      <c r="AB165" s="11"/>
      <c r="AC165" s="190"/>
    </row>
    <row r="166" spans="1:29" ht="18" customHeight="1" x14ac:dyDescent="0.2">
      <c r="A166" s="127">
        <v>1869</v>
      </c>
      <c r="B166" s="182">
        <v>8.3089999999999993</v>
      </c>
      <c r="C166" s="177" t="s">
        <v>48</v>
      </c>
      <c r="D166" s="122" t="s">
        <v>48</v>
      </c>
      <c r="E166" s="122" t="s">
        <v>48</v>
      </c>
      <c r="F166" s="98"/>
      <c r="G166" s="469" t="s">
        <v>48</v>
      </c>
      <c r="H166" s="197" t="s">
        <v>48</v>
      </c>
      <c r="I166" s="122" t="s">
        <v>48</v>
      </c>
      <c r="J166" s="122" t="s">
        <v>48</v>
      </c>
      <c r="K166" s="196" t="s">
        <v>49</v>
      </c>
      <c r="L166" s="169" t="s">
        <v>48</v>
      </c>
      <c r="M166" s="121" t="s">
        <v>48</v>
      </c>
      <c r="N166" s="119">
        <v>0.34329999999999999</v>
      </c>
      <c r="O166" s="166">
        <v>0.43730000000000002</v>
      </c>
      <c r="P166" s="122">
        <f t="shared" si="30"/>
        <v>-9.4000000000000028E-2</v>
      </c>
      <c r="Q166" s="123">
        <f t="shared" si="31"/>
        <v>-1.1313034059453608E-2</v>
      </c>
      <c r="R166" s="170" t="s">
        <v>48</v>
      </c>
      <c r="S166" s="149" t="s">
        <v>48</v>
      </c>
      <c r="T166" s="168">
        <v>111</v>
      </c>
      <c r="U166" s="199">
        <f t="shared" si="32"/>
        <v>-2.6315789473684209E-2</v>
      </c>
      <c r="V166" s="172" t="s">
        <v>48</v>
      </c>
      <c r="W166" s="173" t="s">
        <v>48</v>
      </c>
      <c r="X166" s="174" t="s">
        <v>48</v>
      </c>
      <c r="Y166" s="177" t="s">
        <v>48</v>
      </c>
      <c r="Z166" s="189" t="s">
        <v>48</v>
      </c>
      <c r="AA166" s="183"/>
      <c r="AB166" s="11"/>
      <c r="AC166" s="190"/>
    </row>
    <row r="167" spans="1:29" ht="18" customHeight="1" x14ac:dyDescent="0.2">
      <c r="A167" s="127">
        <v>1868</v>
      </c>
      <c r="B167" s="182">
        <v>8.4060000000000006</v>
      </c>
      <c r="C167" s="177" t="s">
        <v>48</v>
      </c>
      <c r="D167" s="122" t="s">
        <v>48</v>
      </c>
      <c r="E167" s="122" t="s">
        <v>48</v>
      </c>
      <c r="F167" s="98"/>
      <c r="G167" s="469" t="s">
        <v>48</v>
      </c>
      <c r="H167" s="197" t="s">
        <v>48</v>
      </c>
      <c r="I167" s="122" t="s">
        <v>48</v>
      </c>
      <c r="J167" s="122" t="s">
        <v>48</v>
      </c>
      <c r="K167" s="196" t="s">
        <v>49</v>
      </c>
      <c r="L167" s="169" t="s">
        <v>48</v>
      </c>
      <c r="M167" s="121" t="s">
        <v>48</v>
      </c>
      <c r="N167" s="119">
        <v>0.37569999999999998</v>
      </c>
      <c r="O167" s="166">
        <v>0.37159999999999999</v>
      </c>
      <c r="P167" s="122">
        <f t="shared" si="30"/>
        <v>4.0999999999999925E-3</v>
      </c>
      <c r="Q167" s="123">
        <v>0</v>
      </c>
      <c r="R167" s="170" t="s">
        <v>48</v>
      </c>
      <c r="S167" s="149" t="s">
        <v>48</v>
      </c>
      <c r="T167" s="168">
        <v>114</v>
      </c>
      <c r="U167" s="199">
        <f t="shared" si="32"/>
        <v>-2.564102564102564E-2</v>
      </c>
      <c r="V167" s="172" t="s">
        <v>48</v>
      </c>
      <c r="W167" s="173" t="s">
        <v>48</v>
      </c>
      <c r="X167" s="174" t="s">
        <v>48</v>
      </c>
      <c r="Y167" s="177" t="s">
        <v>48</v>
      </c>
      <c r="Z167" s="189" t="s">
        <v>48</v>
      </c>
      <c r="AA167" s="183"/>
      <c r="AB167" s="11"/>
      <c r="AC167" s="190"/>
    </row>
    <row r="168" spans="1:29" ht="18" customHeight="1" x14ac:dyDescent="0.2">
      <c r="A168" s="127">
        <v>1867</v>
      </c>
      <c r="B168" s="182">
        <v>8.3350000000000009</v>
      </c>
      <c r="C168" s="177" t="s">
        <v>48</v>
      </c>
      <c r="D168" s="122" t="s">
        <v>48</v>
      </c>
      <c r="E168" s="122" t="s">
        <v>48</v>
      </c>
      <c r="F168" s="98"/>
      <c r="G168" s="469" t="s">
        <v>48</v>
      </c>
      <c r="H168" s="197" t="s">
        <v>48</v>
      </c>
      <c r="I168" s="122" t="s">
        <v>48</v>
      </c>
      <c r="J168" s="122" t="s">
        <v>48</v>
      </c>
      <c r="K168" s="196" t="s">
        <v>49</v>
      </c>
      <c r="L168" s="169" t="s">
        <v>48</v>
      </c>
      <c r="M168" s="121" t="s">
        <v>48</v>
      </c>
      <c r="N168" s="119">
        <v>0.35539999999999999</v>
      </c>
      <c r="O168" s="166">
        <v>0.4178</v>
      </c>
      <c r="P168" s="122">
        <f t="shared" si="30"/>
        <v>-6.2400000000000011E-2</v>
      </c>
      <c r="Q168" s="123">
        <f t="shared" ref="Q168:Q177" si="33">P168/B168</f>
        <v>-7.4865026994601087E-3</v>
      </c>
      <c r="R168" s="170" t="s">
        <v>48</v>
      </c>
      <c r="S168" s="149" t="s">
        <v>48</v>
      </c>
      <c r="T168" s="168">
        <v>117</v>
      </c>
      <c r="U168" s="199">
        <f t="shared" si="32"/>
        <v>-4.878048780487805E-2</v>
      </c>
      <c r="V168" s="172" t="s">
        <v>48</v>
      </c>
      <c r="W168" s="173" t="s">
        <v>48</v>
      </c>
      <c r="X168" s="174" t="s">
        <v>48</v>
      </c>
      <c r="Y168" s="177" t="s">
        <v>48</v>
      </c>
      <c r="Z168" s="189" t="s">
        <v>48</v>
      </c>
      <c r="AA168" s="183"/>
      <c r="AB168" s="11"/>
      <c r="AC168" s="190"/>
    </row>
    <row r="169" spans="1:29" ht="18" customHeight="1" x14ac:dyDescent="0.2">
      <c r="A169" s="127">
        <v>1866</v>
      </c>
      <c r="B169" s="182">
        <v>8.5980000000000008</v>
      </c>
      <c r="C169" s="177" t="s">
        <v>48</v>
      </c>
      <c r="D169" s="122" t="s">
        <v>48</v>
      </c>
      <c r="E169" s="122" t="s">
        <v>48</v>
      </c>
      <c r="F169" s="98"/>
      <c r="G169" s="469" t="s">
        <v>48</v>
      </c>
      <c r="H169" s="197" t="s">
        <v>48</v>
      </c>
      <c r="I169" s="122" t="s">
        <v>48</v>
      </c>
      <c r="J169" s="122" t="s">
        <v>48</v>
      </c>
      <c r="K169" s="196" t="s">
        <v>49</v>
      </c>
      <c r="L169" s="169" t="s">
        <v>48</v>
      </c>
      <c r="M169" s="121" t="s">
        <v>48</v>
      </c>
      <c r="N169" s="119">
        <v>0.43490000000000001</v>
      </c>
      <c r="O169" s="166">
        <v>0.44550000000000001</v>
      </c>
      <c r="P169" s="122">
        <f t="shared" si="30"/>
        <v>-1.0599999999999998E-2</v>
      </c>
      <c r="Q169" s="123">
        <f t="shared" si="33"/>
        <v>-1.2328448476389856E-3</v>
      </c>
      <c r="R169" s="170" t="s">
        <v>48</v>
      </c>
      <c r="S169" s="149" t="s">
        <v>48</v>
      </c>
      <c r="T169" s="168">
        <v>123</v>
      </c>
      <c r="U169" s="199">
        <f t="shared" si="32"/>
        <v>-3.1496062992125984E-2</v>
      </c>
      <c r="V169" s="172" t="s">
        <v>48</v>
      </c>
      <c r="W169" s="173" t="s">
        <v>48</v>
      </c>
      <c r="X169" s="174" t="s">
        <v>48</v>
      </c>
      <c r="Y169" s="177" t="s">
        <v>48</v>
      </c>
      <c r="Z169" s="189" t="s">
        <v>48</v>
      </c>
      <c r="AA169" s="183"/>
      <c r="AB169" s="11"/>
      <c r="AC169" s="190"/>
    </row>
    <row r="170" spans="1:29" ht="18" customHeight="1" x14ac:dyDescent="0.2">
      <c r="A170" s="127">
        <v>1865</v>
      </c>
      <c r="B170" s="182">
        <v>8.7579999999999991</v>
      </c>
      <c r="C170" s="177" t="s">
        <v>48</v>
      </c>
      <c r="D170" s="122" t="s">
        <v>48</v>
      </c>
      <c r="E170" s="122" t="s">
        <v>48</v>
      </c>
      <c r="F170" s="98"/>
      <c r="G170" s="469" t="s">
        <v>48</v>
      </c>
      <c r="H170" s="197" t="s">
        <v>48</v>
      </c>
      <c r="I170" s="122" t="s">
        <v>48</v>
      </c>
      <c r="J170" s="122" t="s">
        <v>48</v>
      </c>
      <c r="K170" s="196" t="s">
        <v>49</v>
      </c>
      <c r="L170" s="169" t="s">
        <v>48</v>
      </c>
      <c r="M170" s="121" t="s">
        <v>48</v>
      </c>
      <c r="N170" s="119">
        <v>0.23369999999999999</v>
      </c>
      <c r="O170" s="166">
        <v>0.24859999999999999</v>
      </c>
      <c r="P170" s="122">
        <f t="shared" si="30"/>
        <v>-1.4899999999999997E-2</v>
      </c>
      <c r="Q170" s="123">
        <f t="shared" si="33"/>
        <v>-1.7013016670472708E-3</v>
      </c>
      <c r="R170" s="170" t="s">
        <v>48</v>
      </c>
      <c r="S170" s="149" t="s">
        <v>48</v>
      </c>
      <c r="T170" s="168">
        <v>127</v>
      </c>
      <c r="U170" s="199">
        <f t="shared" si="32"/>
        <v>-1.5503875968992248E-2</v>
      </c>
      <c r="V170" s="172" t="s">
        <v>48</v>
      </c>
      <c r="W170" s="173" t="s">
        <v>48</v>
      </c>
      <c r="X170" s="174" t="s">
        <v>48</v>
      </c>
      <c r="Y170" s="177" t="s">
        <v>48</v>
      </c>
      <c r="Z170" s="189" t="s">
        <v>48</v>
      </c>
      <c r="AA170" s="183"/>
      <c r="AB170" s="11"/>
      <c r="AC170" s="190"/>
    </row>
    <row r="171" spans="1:29" ht="18" customHeight="1" x14ac:dyDescent="0.2">
      <c r="A171" s="127">
        <v>1864</v>
      </c>
      <c r="B171" s="182">
        <v>8.7880000000000003</v>
      </c>
      <c r="C171" s="177" t="s">
        <v>48</v>
      </c>
      <c r="D171" s="122" t="s">
        <v>48</v>
      </c>
      <c r="E171" s="122" t="s">
        <v>48</v>
      </c>
      <c r="F171" s="98"/>
      <c r="G171" s="469" t="s">
        <v>48</v>
      </c>
      <c r="H171" s="197" t="s">
        <v>48</v>
      </c>
      <c r="I171" s="122" t="s">
        <v>48</v>
      </c>
      <c r="J171" s="122" t="s">
        <v>48</v>
      </c>
      <c r="K171" s="196" t="s">
        <v>49</v>
      </c>
      <c r="L171" s="169" t="s">
        <v>48</v>
      </c>
      <c r="M171" s="121" t="s">
        <v>48</v>
      </c>
      <c r="N171" s="119">
        <v>0.26419999999999999</v>
      </c>
      <c r="O171" s="166">
        <v>0.3296</v>
      </c>
      <c r="P171" s="122">
        <f t="shared" si="30"/>
        <v>-6.5400000000000014E-2</v>
      </c>
      <c r="Q171" s="123">
        <f t="shared" si="33"/>
        <v>-7.4419663177059643E-3</v>
      </c>
      <c r="R171" s="170" t="s">
        <v>48</v>
      </c>
      <c r="S171" s="149" t="s">
        <v>48</v>
      </c>
      <c r="T171" s="168">
        <v>129</v>
      </c>
      <c r="U171" s="199">
        <f t="shared" si="32"/>
        <v>0.34375</v>
      </c>
      <c r="V171" s="172" t="s">
        <v>48</v>
      </c>
      <c r="W171" s="173" t="s">
        <v>48</v>
      </c>
      <c r="X171" s="174" t="s">
        <v>48</v>
      </c>
      <c r="Y171" s="177" t="s">
        <v>48</v>
      </c>
      <c r="Z171" s="189" t="s">
        <v>48</v>
      </c>
      <c r="AA171" s="183"/>
      <c r="AB171" s="11"/>
      <c r="AC171" s="190"/>
    </row>
    <row r="172" spans="1:29" ht="18" customHeight="1" x14ac:dyDescent="0.2">
      <c r="A172" s="127">
        <v>1863</v>
      </c>
      <c r="B172" s="182">
        <v>6.165</v>
      </c>
      <c r="C172" s="177" t="s">
        <v>48</v>
      </c>
      <c r="D172" s="122" t="s">
        <v>48</v>
      </c>
      <c r="E172" s="122" t="s">
        <v>48</v>
      </c>
      <c r="F172" s="98"/>
      <c r="G172" s="469" t="s">
        <v>48</v>
      </c>
      <c r="H172" s="197" t="s">
        <v>48</v>
      </c>
      <c r="I172" s="122" t="s">
        <v>48</v>
      </c>
      <c r="J172" s="122" t="s">
        <v>48</v>
      </c>
      <c r="K172" s="196" t="s">
        <v>49</v>
      </c>
      <c r="L172" s="169" t="s">
        <v>48</v>
      </c>
      <c r="M172" s="121" t="s">
        <v>48</v>
      </c>
      <c r="N172" s="119">
        <v>0.2681</v>
      </c>
      <c r="O172" s="166">
        <v>0.25290000000000001</v>
      </c>
      <c r="P172" s="122">
        <f t="shared" ref="P172:P203" si="34">N172-O172</f>
        <v>1.5199999999999991E-2</v>
      </c>
      <c r="Q172" s="123">
        <f t="shared" si="33"/>
        <v>2.4655312246553108E-3</v>
      </c>
      <c r="R172" s="170" t="s">
        <v>48</v>
      </c>
      <c r="S172" s="149" t="s">
        <v>48</v>
      </c>
      <c r="T172" s="168">
        <v>96</v>
      </c>
      <c r="U172" s="199">
        <f t="shared" si="32"/>
        <v>0.21518987341772153</v>
      </c>
      <c r="V172" s="172" t="s">
        <v>48</v>
      </c>
      <c r="W172" s="173" t="s">
        <v>48</v>
      </c>
      <c r="X172" s="174" t="s">
        <v>48</v>
      </c>
      <c r="Y172" s="177" t="s">
        <v>48</v>
      </c>
      <c r="Z172" s="189" t="s">
        <v>48</v>
      </c>
      <c r="AA172" s="183"/>
      <c r="AB172" s="11"/>
      <c r="AC172" s="190"/>
    </row>
    <row r="173" spans="1:29" ht="18" customHeight="1" x14ac:dyDescent="0.2">
      <c r="A173" s="127">
        <v>1862</v>
      </c>
      <c r="B173" s="182">
        <v>4.8869999999999996</v>
      </c>
      <c r="C173" s="177" t="s">
        <v>48</v>
      </c>
      <c r="D173" s="122" t="s">
        <v>48</v>
      </c>
      <c r="E173" s="122" t="s">
        <v>48</v>
      </c>
      <c r="F173" s="98"/>
      <c r="G173" s="469" t="s">
        <v>48</v>
      </c>
      <c r="H173" s="197" t="s">
        <v>48</v>
      </c>
      <c r="I173" s="122" t="s">
        <v>48</v>
      </c>
      <c r="J173" s="122" t="s">
        <v>48</v>
      </c>
      <c r="K173" s="196" t="s">
        <v>49</v>
      </c>
      <c r="L173" s="169" t="s">
        <v>48</v>
      </c>
      <c r="M173" s="121" t="s">
        <v>48</v>
      </c>
      <c r="N173" s="119">
        <v>0.2276</v>
      </c>
      <c r="O173" s="166">
        <v>0.20580000000000001</v>
      </c>
      <c r="P173" s="122">
        <f t="shared" si="34"/>
        <v>2.1799999999999986E-2</v>
      </c>
      <c r="Q173" s="123">
        <f t="shared" si="33"/>
        <v>4.4608144055657845E-3</v>
      </c>
      <c r="R173" s="170" t="s">
        <v>48</v>
      </c>
      <c r="S173" s="149" t="s">
        <v>48</v>
      </c>
      <c r="T173" s="168">
        <v>79</v>
      </c>
      <c r="U173" s="199">
        <f t="shared" si="32"/>
        <v>0.12857142857142856</v>
      </c>
      <c r="V173" s="172" t="s">
        <v>48</v>
      </c>
      <c r="W173" s="173" t="s">
        <v>48</v>
      </c>
      <c r="X173" s="174" t="s">
        <v>48</v>
      </c>
      <c r="Y173" s="177" t="s">
        <v>48</v>
      </c>
      <c r="Z173" s="189" t="s">
        <v>48</v>
      </c>
      <c r="AA173" s="183"/>
      <c r="AB173" s="11"/>
      <c r="AC173" s="190"/>
    </row>
    <row r="174" spans="1:29" ht="18" customHeight="1" x14ac:dyDescent="0.2">
      <c r="A174" s="127">
        <v>1861</v>
      </c>
      <c r="B174" s="200">
        <v>4.2439999999999998</v>
      </c>
      <c r="C174" s="177" t="s">
        <v>48</v>
      </c>
      <c r="D174" s="122" t="s">
        <v>48</v>
      </c>
      <c r="E174" s="122" t="s">
        <v>48</v>
      </c>
      <c r="F174" s="98"/>
      <c r="G174" s="469" t="s">
        <v>48</v>
      </c>
      <c r="H174" s="197" t="s">
        <v>48</v>
      </c>
      <c r="I174" s="122" t="s">
        <v>48</v>
      </c>
      <c r="J174" s="122" t="s">
        <v>48</v>
      </c>
      <c r="K174" s="196" t="s">
        <v>49</v>
      </c>
      <c r="L174" s="169" t="s">
        <v>48</v>
      </c>
      <c r="M174" s="121" t="s">
        <v>48</v>
      </c>
      <c r="N174" s="119">
        <v>0.24929999999999999</v>
      </c>
      <c r="O174" s="166">
        <v>0.3357</v>
      </c>
      <c r="P174" s="122">
        <f t="shared" si="34"/>
        <v>-8.6400000000000005E-2</v>
      </c>
      <c r="Q174" s="123">
        <f t="shared" si="33"/>
        <v>-2.0358152686145149E-2</v>
      </c>
      <c r="R174" s="170" t="s">
        <v>48</v>
      </c>
      <c r="S174" s="149" t="s">
        <v>48</v>
      </c>
      <c r="T174" s="168">
        <v>70</v>
      </c>
      <c r="U174" s="199">
        <f t="shared" si="32"/>
        <v>-1.4084507042253521E-2</v>
      </c>
      <c r="V174" s="172" t="s">
        <v>48</v>
      </c>
      <c r="W174" s="173" t="s">
        <v>48</v>
      </c>
      <c r="X174" s="174" t="s">
        <v>48</v>
      </c>
      <c r="Y174" s="177" t="s">
        <v>48</v>
      </c>
      <c r="Z174" s="189" t="s">
        <v>48</v>
      </c>
      <c r="AA174" s="183"/>
      <c r="AB174" s="11"/>
      <c r="AC174" s="190"/>
    </row>
    <row r="175" spans="1:29" ht="18" customHeight="1" x14ac:dyDescent="0.2">
      <c r="A175" s="127">
        <v>1860</v>
      </c>
      <c r="B175" s="200">
        <v>4.1180000000000003</v>
      </c>
      <c r="C175" s="177" t="s">
        <v>48</v>
      </c>
      <c r="D175" s="122" t="s">
        <v>48</v>
      </c>
      <c r="E175" s="122" t="s">
        <v>48</v>
      </c>
      <c r="F175" s="98"/>
      <c r="G175" s="469" t="s">
        <v>48</v>
      </c>
      <c r="H175" s="197" t="s">
        <v>48</v>
      </c>
      <c r="I175" s="122" t="s">
        <v>48</v>
      </c>
      <c r="J175" s="122" t="s">
        <v>48</v>
      </c>
      <c r="K175" s="196" t="s">
        <v>49</v>
      </c>
      <c r="L175" s="169" t="s">
        <v>48</v>
      </c>
      <c r="M175" s="121" t="s">
        <v>48</v>
      </c>
      <c r="N175" s="119">
        <v>0.40010000000000001</v>
      </c>
      <c r="O175" s="166">
        <v>0.36220000000000002</v>
      </c>
      <c r="P175" s="122">
        <f t="shared" si="34"/>
        <v>3.7899999999999989E-2</v>
      </c>
      <c r="Q175" s="123">
        <f t="shared" si="33"/>
        <v>9.2034968431277293E-3</v>
      </c>
      <c r="R175" s="170" t="s">
        <v>48</v>
      </c>
      <c r="S175" s="149" t="s">
        <v>48</v>
      </c>
      <c r="T175" s="168">
        <v>71</v>
      </c>
      <c r="U175" s="199">
        <f t="shared" si="32"/>
        <v>-9.762900976290137E-3</v>
      </c>
      <c r="V175" s="172" t="s">
        <v>48</v>
      </c>
      <c r="W175" s="173" t="s">
        <v>48</v>
      </c>
      <c r="X175" s="174" t="s">
        <v>48</v>
      </c>
      <c r="Y175" s="177" t="s">
        <v>48</v>
      </c>
      <c r="Z175" s="189" t="s">
        <v>48</v>
      </c>
      <c r="AA175" s="183"/>
      <c r="AB175" s="11"/>
      <c r="AC175" s="190"/>
    </row>
    <row r="176" spans="1:29" ht="18" customHeight="1" x14ac:dyDescent="0.2">
      <c r="A176" s="127">
        <v>1859</v>
      </c>
      <c r="B176" s="200">
        <v>4.1369999999999996</v>
      </c>
      <c r="C176" s="177" t="s">
        <v>48</v>
      </c>
      <c r="D176" s="122" t="s">
        <v>48</v>
      </c>
      <c r="E176" s="122" t="s">
        <v>48</v>
      </c>
      <c r="F176" s="98"/>
      <c r="G176" s="469" t="s">
        <v>48</v>
      </c>
      <c r="H176" s="197" t="s">
        <v>48</v>
      </c>
      <c r="I176" s="122" t="s">
        <v>48</v>
      </c>
      <c r="J176" s="122" t="s">
        <v>48</v>
      </c>
      <c r="K176" s="196" t="s">
        <v>49</v>
      </c>
      <c r="L176" s="169" t="s">
        <v>48</v>
      </c>
      <c r="M176" s="121" t="s">
        <v>48</v>
      </c>
      <c r="N176" s="119">
        <v>0.35680000000000001</v>
      </c>
      <c r="O176" s="166">
        <v>0.33879999999999999</v>
      </c>
      <c r="P176" s="122">
        <f t="shared" si="34"/>
        <v>1.8000000000000016E-2</v>
      </c>
      <c r="Q176" s="123">
        <f t="shared" si="33"/>
        <v>4.3509789702683146E-3</v>
      </c>
      <c r="R176" s="170" t="s">
        <v>48</v>
      </c>
      <c r="S176" s="149" t="s">
        <v>48</v>
      </c>
      <c r="T176" s="168">
        <v>71.7</v>
      </c>
      <c r="U176" s="199">
        <f t="shared" si="32"/>
        <v>-5.547850208044265E-3</v>
      </c>
      <c r="V176" s="172" t="s">
        <v>48</v>
      </c>
      <c r="W176" s="173" t="s">
        <v>48</v>
      </c>
      <c r="X176" s="174" t="s">
        <v>48</v>
      </c>
      <c r="Y176" s="177" t="s">
        <v>48</v>
      </c>
      <c r="Z176" s="189" t="s">
        <v>48</v>
      </c>
      <c r="AA176" s="183"/>
      <c r="AB176" s="11"/>
      <c r="AC176" s="190"/>
    </row>
    <row r="177" spans="1:29" ht="18" customHeight="1" x14ac:dyDescent="0.2">
      <c r="A177" s="127">
        <v>1858</v>
      </c>
      <c r="B177" s="200">
        <v>4.2629999999999999</v>
      </c>
      <c r="C177" s="177" t="s">
        <v>48</v>
      </c>
      <c r="D177" s="122" t="s">
        <v>48</v>
      </c>
      <c r="E177" s="122" t="s">
        <v>48</v>
      </c>
      <c r="F177" s="98"/>
      <c r="G177" s="469" t="s">
        <v>48</v>
      </c>
      <c r="H177" s="197" t="s">
        <v>48</v>
      </c>
      <c r="I177" s="122" t="s">
        <v>48</v>
      </c>
      <c r="J177" s="122" t="s">
        <v>48</v>
      </c>
      <c r="K177" s="196" t="s">
        <v>49</v>
      </c>
      <c r="L177" s="169" t="s">
        <v>48</v>
      </c>
      <c r="M177" s="121" t="s">
        <v>48</v>
      </c>
      <c r="N177" s="119">
        <v>0.3246</v>
      </c>
      <c r="O177" s="166">
        <v>0.28260000000000002</v>
      </c>
      <c r="P177" s="122">
        <f t="shared" si="34"/>
        <v>4.1999999999999982E-2</v>
      </c>
      <c r="Q177" s="123">
        <f t="shared" si="33"/>
        <v>9.8522167487684695E-3</v>
      </c>
      <c r="R177" s="170" t="s">
        <v>48</v>
      </c>
      <c r="S177" s="149" t="s">
        <v>48</v>
      </c>
      <c r="T177" s="168">
        <v>72.099999999999994</v>
      </c>
      <c r="U177" s="199">
        <f t="shared" si="32"/>
        <v>-9.4221105527638196E-2</v>
      </c>
      <c r="V177" s="172" t="s">
        <v>48</v>
      </c>
      <c r="W177" s="173" t="s">
        <v>48</v>
      </c>
      <c r="X177" s="174" t="s">
        <v>48</v>
      </c>
      <c r="Y177" s="177" t="s">
        <v>48</v>
      </c>
      <c r="Z177" s="189" t="s">
        <v>48</v>
      </c>
      <c r="AA177" s="183"/>
      <c r="AB177" s="11"/>
      <c r="AC177" s="190"/>
    </row>
    <row r="178" spans="1:29" ht="18" customHeight="1" x14ac:dyDescent="0.2">
      <c r="A178" s="127">
        <v>1857</v>
      </c>
      <c r="B178" s="200">
        <v>4.0270000000000001</v>
      </c>
      <c r="C178" s="177" t="s">
        <v>48</v>
      </c>
      <c r="D178" s="122" t="s">
        <v>48</v>
      </c>
      <c r="E178" s="122" t="s">
        <v>48</v>
      </c>
      <c r="F178" s="98"/>
      <c r="G178" s="469" t="s">
        <v>48</v>
      </c>
      <c r="H178" s="197" t="s">
        <v>48</v>
      </c>
      <c r="I178" s="122" t="s">
        <v>48</v>
      </c>
      <c r="J178" s="122" t="s">
        <v>48</v>
      </c>
      <c r="K178" s="196" t="s">
        <v>49</v>
      </c>
      <c r="L178" s="169" t="s">
        <v>48</v>
      </c>
      <c r="M178" s="121" t="s">
        <v>48</v>
      </c>
      <c r="N178" s="119">
        <v>0.36299999999999999</v>
      </c>
      <c r="O178" s="166">
        <v>0.3609</v>
      </c>
      <c r="P178" s="122">
        <f t="shared" si="34"/>
        <v>2.0999999999999908E-3</v>
      </c>
      <c r="Q178" s="123">
        <v>0</v>
      </c>
      <c r="R178" s="170" t="s">
        <v>48</v>
      </c>
      <c r="S178" s="149" t="s">
        <v>48</v>
      </c>
      <c r="T178" s="168">
        <v>79.599999999999994</v>
      </c>
      <c r="U178" s="199">
        <f t="shared" si="32"/>
        <v>3.3766233766233694E-2</v>
      </c>
      <c r="V178" s="172" t="s">
        <v>48</v>
      </c>
      <c r="W178" s="173" t="s">
        <v>48</v>
      </c>
      <c r="X178" s="174" t="s">
        <v>48</v>
      </c>
      <c r="Y178" s="177" t="s">
        <v>48</v>
      </c>
      <c r="Z178" s="189" t="s">
        <v>48</v>
      </c>
      <c r="AA178" s="183"/>
      <c r="AB178" s="11"/>
      <c r="AC178" s="190"/>
    </row>
    <row r="179" spans="1:29" ht="18" customHeight="1" x14ac:dyDescent="0.2">
      <c r="A179" s="127">
        <v>1856</v>
      </c>
      <c r="B179" s="200">
        <v>4.1669999999999998</v>
      </c>
      <c r="C179" s="177" t="s">
        <v>48</v>
      </c>
      <c r="D179" s="122" t="s">
        <v>48</v>
      </c>
      <c r="E179" s="122" t="s">
        <v>48</v>
      </c>
      <c r="F179" s="98"/>
      <c r="G179" s="469" t="s">
        <v>48</v>
      </c>
      <c r="H179" s="197" t="s">
        <v>48</v>
      </c>
      <c r="I179" s="122" t="s">
        <v>48</v>
      </c>
      <c r="J179" s="122" t="s">
        <v>48</v>
      </c>
      <c r="K179" s="196" t="s">
        <v>49</v>
      </c>
      <c r="L179" s="169" t="s">
        <v>48</v>
      </c>
      <c r="M179" s="121" t="s">
        <v>48</v>
      </c>
      <c r="N179" s="119">
        <v>0.32700000000000001</v>
      </c>
      <c r="O179" s="166">
        <v>0.31459999999999999</v>
      </c>
      <c r="P179" s="122">
        <f t="shared" si="34"/>
        <v>1.2400000000000022E-2</v>
      </c>
      <c r="Q179" s="123">
        <f>P179/B179</f>
        <v>2.9757619390448817E-3</v>
      </c>
      <c r="R179" s="170" t="s">
        <v>48</v>
      </c>
      <c r="S179" s="149" t="s">
        <v>48</v>
      </c>
      <c r="T179" s="168">
        <v>77</v>
      </c>
      <c r="U179" s="199">
        <f t="shared" si="32"/>
        <v>-1.5345268542199524E-2</v>
      </c>
      <c r="V179" s="172" t="s">
        <v>48</v>
      </c>
      <c r="W179" s="173" t="s">
        <v>48</v>
      </c>
      <c r="X179" s="174" t="s">
        <v>48</v>
      </c>
      <c r="Y179" s="177" t="s">
        <v>48</v>
      </c>
      <c r="Z179" s="189" t="s">
        <v>48</v>
      </c>
      <c r="AA179" s="183"/>
      <c r="AB179" s="11"/>
      <c r="AC179" s="190"/>
    </row>
    <row r="180" spans="1:29" ht="18" customHeight="1" x14ac:dyDescent="0.2">
      <c r="A180" s="127">
        <v>1855</v>
      </c>
      <c r="B180" s="200">
        <v>3.9649999999999999</v>
      </c>
      <c r="C180" s="177" t="s">
        <v>48</v>
      </c>
      <c r="D180" s="122" t="s">
        <v>48</v>
      </c>
      <c r="E180" s="122" t="s">
        <v>48</v>
      </c>
      <c r="F180" s="98"/>
      <c r="G180" s="469" t="s">
        <v>48</v>
      </c>
      <c r="H180" s="197" t="s">
        <v>48</v>
      </c>
      <c r="I180" s="122" t="s">
        <v>48</v>
      </c>
      <c r="J180" s="122" t="s">
        <v>48</v>
      </c>
      <c r="K180" s="196" t="s">
        <v>49</v>
      </c>
      <c r="L180" s="169" t="s">
        <v>48</v>
      </c>
      <c r="M180" s="121" t="s">
        <v>48</v>
      </c>
      <c r="N180" s="119">
        <v>0.2752</v>
      </c>
      <c r="O180" s="166">
        <v>0.26150000000000001</v>
      </c>
      <c r="P180" s="122">
        <f t="shared" si="34"/>
        <v>1.369999999999999E-2</v>
      </c>
      <c r="Q180" s="123">
        <f>P180/B180</f>
        <v>3.4552332912988625E-3</v>
      </c>
      <c r="R180" s="170" t="s">
        <v>48</v>
      </c>
      <c r="S180" s="149" t="s">
        <v>48</v>
      </c>
      <c r="T180" s="168">
        <v>78.2</v>
      </c>
      <c r="U180" s="199">
        <f t="shared" si="32"/>
        <v>2.2222222222222258E-2</v>
      </c>
      <c r="V180" s="172" t="s">
        <v>48</v>
      </c>
      <c r="W180" s="173" t="s">
        <v>48</v>
      </c>
      <c r="X180" s="174" t="s">
        <v>48</v>
      </c>
      <c r="Y180" s="177" t="s">
        <v>48</v>
      </c>
      <c r="Z180" s="189" t="s">
        <v>48</v>
      </c>
      <c r="AA180" s="183"/>
      <c r="AB180" s="11"/>
      <c r="AC180" s="190"/>
    </row>
    <row r="181" spans="1:29" ht="18" customHeight="1" x14ac:dyDescent="0.2">
      <c r="A181" s="127">
        <v>1854</v>
      </c>
      <c r="B181" s="200">
        <v>3.5640000000000001</v>
      </c>
      <c r="C181" s="177" t="s">
        <v>48</v>
      </c>
      <c r="D181" s="122" t="s">
        <v>48</v>
      </c>
      <c r="E181" s="122" t="s">
        <v>48</v>
      </c>
      <c r="F181" s="98"/>
      <c r="G181" s="469" t="s">
        <v>48</v>
      </c>
      <c r="H181" s="197" t="s">
        <v>48</v>
      </c>
      <c r="I181" s="122" t="s">
        <v>48</v>
      </c>
      <c r="J181" s="122" t="s">
        <v>48</v>
      </c>
      <c r="K181" s="196" t="s">
        <v>49</v>
      </c>
      <c r="L181" s="169" t="s">
        <v>48</v>
      </c>
      <c r="M181" s="121" t="s">
        <v>48</v>
      </c>
      <c r="N181" s="119">
        <v>0.27829999999999999</v>
      </c>
      <c r="O181" s="166">
        <v>0.30459999999999998</v>
      </c>
      <c r="P181" s="122">
        <f t="shared" si="34"/>
        <v>-2.629999999999999E-2</v>
      </c>
      <c r="Q181" s="123">
        <f>P181/B181</f>
        <v>-7.3793490460157098E-3</v>
      </c>
      <c r="R181" s="170" t="s">
        <v>48</v>
      </c>
      <c r="S181" s="149" t="s">
        <v>48</v>
      </c>
      <c r="T181" s="168">
        <v>76.5</v>
      </c>
      <c r="U181" s="199">
        <f t="shared" si="32"/>
        <v>-2.0486555697823233E-2</v>
      </c>
      <c r="V181" s="172" t="s">
        <v>48</v>
      </c>
      <c r="W181" s="173" t="s">
        <v>48</v>
      </c>
      <c r="X181" s="174" t="s">
        <v>48</v>
      </c>
      <c r="Y181" s="177" t="s">
        <v>48</v>
      </c>
      <c r="Z181" s="189" t="s">
        <v>48</v>
      </c>
      <c r="AA181" s="183"/>
      <c r="AB181" s="11"/>
      <c r="AC181" s="190"/>
    </row>
    <row r="182" spans="1:29" ht="18" customHeight="1" x14ac:dyDescent="0.2">
      <c r="A182" s="127">
        <v>1853</v>
      </c>
      <c r="B182" s="200">
        <v>3.59</v>
      </c>
      <c r="C182" s="177" t="s">
        <v>48</v>
      </c>
      <c r="D182" s="122" t="s">
        <v>48</v>
      </c>
      <c r="E182" s="122" t="s">
        <v>48</v>
      </c>
      <c r="F182" s="98"/>
      <c r="G182" s="469" t="s">
        <v>48</v>
      </c>
      <c r="H182" s="197" t="s">
        <v>48</v>
      </c>
      <c r="I182" s="122" t="s">
        <v>48</v>
      </c>
      <c r="J182" s="122" t="s">
        <v>48</v>
      </c>
      <c r="K182" s="196" t="s">
        <v>49</v>
      </c>
      <c r="L182" s="169" t="s">
        <v>48</v>
      </c>
      <c r="M182" s="121" t="s">
        <v>48</v>
      </c>
      <c r="N182" s="119">
        <v>0.28100000000000003</v>
      </c>
      <c r="O182" s="166">
        <v>0.26800000000000002</v>
      </c>
      <c r="P182" s="122">
        <f t="shared" si="34"/>
        <v>1.3000000000000012E-2</v>
      </c>
      <c r="Q182" s="123">
        <f>P182/B182</f>
        <v>3.6211699164345437E-3</v>
      </c>
      <c r="R182" s="170" t="s">
        <v>48</v>
      </c>
      <c r="S182" s="149" t="s">
        <v>48</v>
      </c>
      <c r="T182" s="168">
        <v>78.099999999999994</v>
      </c>
      <c r="U182" s="199">
        <f t="shared" si="32"/>
        <v>0.14181286549707584</v>
      </c>
      <c r="V182" s="172" t="s">
        <v>48</v>
      </c>
      <c r="W182" s="173" t="s">
        <v>48</v>
      </c>
      <c r="X182" s="174" t="s">
        <v>48</v>
      </c>
      <c r="Y182" s="177" t="s">
        <v>48</v>
      </c>
      <c r="Z182" s="189" t="s">
        <v>48</v>
      </c>
      <c r="AA182" s="183"/>
      <c r="AB182" s="11"/>
      <c r="AC182" s="190"/>
    </row>
    <row r="183" spans="1:29" ht="18" customHeight="1" x14ac:dyDescent="0.2">
      <c r="A183" s="127">
        <v>1852</v>
      </c>
      <c r="B183" s="200">
        <v>3.1960000000000002</v>
      </c>
      <c r="C183" s="177" t="s">
        <v>48</v>
      </c>
      <c r="D183" s="122" t="s">
        <v>48</v>
      </c>
      <c r="E183" s="122" t="s">
        <v>48</v>
      </c>
      <c r="F183" s="98"/>
      <c r="G183" s="469" t="s">
        <v>48</v>
      </c>
      <c r="H183" s="197" t="s">
        <v>48</v>
      </c>
      <c r="I183" s="122" t="s">
        <v>48</v>
      </c>
      <c r="J183" s="122" t="s">
        <v>48</v>
      </c>
      <c r="K183" s="196" t="s">
        <v>49</v>
      </c>
      <c r="L183" s="169" t="s">
        <v>48</v>
      </c>
      <c r="M183" s="121" t="s">
        <v>48</v>
      </c>
      <c r="N183" s="119">
        <v>0.2097</v>
      </c>
      <c r="O183" s="166">
        <v>0.21290000000000001</v>
      </c>
      <c r="P183" s="122">
        <f t="shared" si="34"/>
        <v>-3.2000000000000084E-3</v>
      </c>
      <c r="Q183" s="123">
        <v>0</v>
      </c>
      <c r="R183" s="170" t="s">
        <v>48</v>
      </c>
      <c r="S183" s="149" t="s">
        <v>48</v>
      </c>
      <c r="T183" s="168">
        <v>68.400000000000006</v>
      </c>
      <c r="U183" s="199">
        <f t="shared" si="32"/>
        <v>2.2421524663677129E-2</v>
      </c>
      <c r="V183" s="172" t="s">
        <v>48</v>
      </c>
      <c r="W183" s="173" t="s">
        <v>48</v>
      </c>
      <c r="X183" s="174" t="s">
        <v>48</v>
      </c>
      <c r="Y183" s="177" t="s">
        <v>48</v>
      </c>
      <c r="Z183" s="189" t="s">
        <v>48</v>
      </c>
      <c r="AA183" s="183"/>
      <c r="AB183" s="11"/>
      <c r="AC183" s="190"/>
    </row>
    <row r="184" spans="1:29" ht="18" customHeight="1" x14ac:dyDescent="0.2">
      <c r="A184" s="127">
        <v>1851</v>
      </c>
      <c r="B184" s="200">
        <v>2.8410000000000002</v>
      </c>
      <c r="C184" s="177" t="s">
        <v>48</v>
      </c>
      <c r="D184" s="122" t="s">
        <v>48</v>
      </c>
      <c r="E184" s="122" t="s">
        <v>48</v>
      </c>
      <c r="F184" s="98"/>
      <c r="G184" s="469" t="s">
        <v>48</v>
      </c>
      <c r="H184" s="197" t="s">
        <v>48</v>
      </c>
      <c r="I184" s="122" t="s">
        <v>48</v>
      </c>
      <c r="J184" s="122" t="s">
        <v>48</v>
      </c>
      <c r="K184" s="196" t="s">
        <v>49</v>
      </c>
      <c r="L184" s="169" t="s">
        <v>48</v>
      </c>
      <c r="M184" s="121" t="s">
        <v>48</v>
      </c>
      <c r="N184" s="119">
        <v>0.21840000000000001</v>
      </c>
      <c r="O184" s="166">
        <v>0.2162</v>
      </c>
      <c r="P184" s="122">
        <f t="shared" si="34"/>
        <v>2.2000000000000075E-3</v>
      </c>
      <c r="Q184" s="123">
        <v>0</v>
      </c>
      <c r="R184" s="170" t="s">
        <v>48</v>
      </c>
      <c r="S184" s="149" t="s">
        <v>48</v>
      </c>
      <c r="T184" s="168">
        <v>66.900000000000006</v>
      </c>
      <c r="U184" s="199">
        <f t="shared" si="32"/>
        <v>-4.4642857142856715E-3</v>
      </c>
      <c r="V184" s="172" t="s">
        <v>48</v>
      </c>
      <c r="W184" s="173" t="s">
        <v>48</v>
      </c>
      <c r="X184" s="174" t="s">
        <v>48</v>
      </c>
      <c r="Y184" s="177" t="s">
        <v>48</v>
      </c>
      <c r="Z184" s="189" t="s">
        <v>48</v>
      </c>
      <c r="AA184" s="183"/>
      <c r="AB184" s="11"/>
      <c r="AC184" s="190"/>
    </row>
    <row r="185" spans="1:29" ht="18" customHeight="1" x14ac:dyDescent="0.2">
      <c r="A185" s="127">
        <v>1850</v>
      </c>
      <c r="B185" s="200">
        <v>2.8029999999999999</v>
      </c>
      <c r="C185" s="177" t="s">
        <v>48</v>
      </c>
      <c r="D185" s="122" t="s">
        <v>48</v>
      </c>
      <c r="E185" s="122" t="s">
        <v>48</v>
      </c>
      <c r="F185" s="98"/>
      <c r="G185" s="469" t="s">
        <v>48</v>
      </c>
      <c r="H185" s="197" t="s">
        <v>48</v>
      </c>
      <c r="I185" s="122" t="s">
        <v>48</v>
      </c>
      <c r="J185" s="122" t="s">
        <v>48</v>
      </c>
      <c r="K185" s="196" t="s">
        <v>49</v>
      </c>
      <c r="L185" s="169" t="s">
        <v>48</v>
      </c>
      <c r="M185" s="121" t="s">
        <v>48</v>
      </c>
      <c r="N185" s="119">
        <v>0.15190000000000001</v>
      </c>
      <c r="O185" s="166">
        <v>0.17810000000000001</v>
      </c>
      <c r="P185" s="122">
        <f t="shared" si="34"/>
        <v>-2.6200000000000001E-2</v>
      </c>
      <c r="Q185" s="123">
        <f>P185/B185</f>
        <v>-9.3471280770602936E-3</v>
      </c>
      <c r="R185" s="170" t="s">
        <v>48</v>
      </c>
      <c r="S185" s="149" t="s">
        <v>48</v>
      </c>
      <c r="T185" s="168">
        <v>67.2</v>
      </c>
      <c r="U185" s="199">
        <f t="shared" si="32"/>
        <v>3.8639876352395672E-2</v>
      </c>
      <c r="V185" s="172" t="s">
        <v>48</v>
      </c>
      <c r="W185" s="173" t="s">
        <v>48</v>
      </c>
      <c r="X185" s="174" t="s">
        <v>48</v>
      </c>
      <c r="Y185" s="177" t="s">
        <v>48</v>
      </c>
      <c r="Z185" s="189" t="s">
        <v>48</v>
      </c>
      <c r="AA185" s="183"/>
      <c r="AB185" s="11"/>
      <c r="AC185" s="190"/>
    </row>
    <row r="186" spans="1:29" ht="18" customHeight="1" x14ac:dyDescent="0.2">
      <c r="A186" s="127">
        <v>1849</v>
      </c>
      <c r="B186" s="200">
        <v>2.5209999999999999</v>
      </c>
      <c r="C186" s="177" t="s">
        <v>48</v>
      </c>
      <c r="D186" s="122" t="s">
        <v>48</v>
      </c>
      <c r="E186" s="122" t="s">
        <v>48</v>
      </c>
      <c r="F186" s="98"/>
      <c r="G186" s="469" t="s">
        <v>48</v>
      </c>
      <c r="H186" s="197" t="s">
        <v>48</v>
      </c>
      <c r="I186" s="122" t="s">
        <v>48</v>
      </c>
      <c r="J186" s="122" t="s">
        <v>48</v>
      </c>
      <c r="K186" s="196" t="s">
        <v>49</v>
      </c>
      <c r="L186" s="169" t="s">
        <v>48</v>
      </c>
      <c r="M186" s="121" t="s">
        <v>48</v>
      </c>
      <c r="N186" s="119">
        <v>0.14580000000000001</v>
      </c>
      <c r="O186" s="166">
        <v>0.1479</v>
      </c>
      <c r="P186" s="122">
        <f t="shared" si="34"/>
        <v>-2.0999999999999908E-3</v>
      </c>
      <c r="Q186" s="123">
        <v>0</v>
      </c>
      <c r="R186" s="170" t="s">
        <v>48</v>
      </c>
      <c r="S186" s="149" t="s">
        <v>48</v>
      </c>
      <c r="T186" s="168">
        <v>64.7</v>
      </c>
      <c r="U186" s="199">
        <f t="shared" si="32"/>
        <v>-7.6687116564417178E-3</v>
      </c>
      <c r="V186" s="172" t="s">
        <v>48</v>
      </c>
      <c r="W186" s="173" t="s">
        <v>48</v>
      </c>
      <c r="X186" s="174" t="s">
        <v>48</v>
      </c>
      <c r="Y186" s="177" t="s">
        <v>48</v>
      </c>
      <c r="Z186" s="189" t="s">
        <v>48</v>
      </c>
      <c r="AA186" s="183"/>
      <c r="AB186" s="11"/>
      <c r="AC186" s="190"/>
    </row>
    <row r="187" spans="1:29" ht="18" customHeight="1" x14ac:dyDescent="0.2">
      <c r="A187" s="127">
        <v>1848</v>
      </c>
      <c r="B187" s="200">
        <v>2.5470000000000002</v>
      </c>
      <c r="C187" s="177" t="s">
        <v>48</v>
      </c>
      <c r="D187" s="122" t="s">
        <v>48</v>
      </c>
      <c r="E187" s="122" t="s">
        <v>48</v>
      </c>
      <c r="F187" s="98"/>
      <c r="G187" s="469" t="s">
        <v>48</v>
      </c>
      <c r="H187" s="197" t="s">
        <v>48</v>
      </c>
      <c r="I187" s="122" t="s">
        <v>48</v>
      </c>
      <c r="J187" s="122" t="s">
        <v>48</v>
      </c>
      <c r="K187" s="196" t="s">
        <v>49</v>
      </c>
      <c r="L187" s="169" t="s">
        <v>48</v>
      </c>
      <c r="M187" s="121" t="s">
        <v>48</v>
      </c>
      <c r="N187" s="119">
        <v>0.16500000000000001</v>
      </c>
      <c r="O187" s="166">
        <v>0.155</v>
      </c>
      <c r="P187" s="122">
        <f t="shared" si="34"/>
        <v>1.0000000000000009E-2</v>
      </c>
      <c r="Q187" s="123">
        <f>P187/B187</f>
        <v>3.926187671770714E-3</v>
      </c>
      <c r="R187" s="170" t="s">
        <v>48</v>
      </c>
      <c r="S187" s="149" t="s">
        <v>48</v>
      </c>
      <c r="T187" s="168">
        <v>65.2</v>
      </c>
      <c r="U187" s="199">
        <f t="shared" ref="U187:U218" si="35">(T187-T188)/T188</f>
        <v>-6.5902578796561528E-2</v>
      </c>
      <c r="V187" s="172" t="s">
        <v>48</v>
      </c>
      <c r="W187" s="173" t="s">
        <v>48</v>
      </c>
      <c r="X187" s="174" t="s">
        <v>48</v>
      </c>
      <c r="Y187" s="177" t="s">
        <v>48</v>
      </c>
      <c r="Z187" s="189" t="s">
        <v>48</v>
      </c>
      <c r="AA187" s="183"/>
      <c r="AB187" s="11"/>
      <c r="AC187" s="190"/>
    </row>
    <row r="188" spans="1:29" ht="18" customHeight="1" x14ac:dyDescent="0.2">
      <c r="A188" s="127">
        <v>1847</v>
      </c>
      <c r="B188" s="200">
        <v>2.5169999999999999</v>
      </c>
      <c r="C188" s="177" t="s">
        <v>48</v>
      </c>
      <c r="D188" s="122" t="s">
        <v>48</v>
      </c>
      <c r="E188" s="122" t="s">
        <v>48</v>
      </c>
      <c r="F188" s="98"/>
      <c r="G188" s="469" t="s">
        <v>48</v>
      </c>
      <c r="H188" s="197" t="s">
        <v>48</v>
      </c>
      <c r="I188" s="122" t="s">
        <v>48</v>
      </c>
      <c r="J188" s="122" t="s">
        <v>48</v>
      </c>
      <c r="K188" s="196" t="s">
        <v>49</v>
      </c>
      <c r="L188" s="169" t="s">
        <v>48</v>
      </c>
      <c r="M188" s="121" t="s">
        <v>48</v>
      </c>
      <c r="N188" s="119">
        <v>0.15859999999999999</v>
      </c>
      <c r="O188" s="166">
        <v>0.14649999999999999</v>
      </c>
      <c r="P188" s="122">
        <f t="shared" si="34"/>
        <v>1.21E-2</v>
      </c>
      <c r="Q188" s="123">
        <f>P188/B188</f>
        <v>4.8073102900278112E-3</v>
      </c>
      <c r="R188" s="170" t="s">
        <v>48</v>
      </c>
      <c r="S188" s="149" t="s">
        <v>48</v>
      </c>
      <c r="T188" s="168">
        <v>69.8</v>
      </c>
      <c r="U188" s="199">
        <f t="shared" si="35"/>
        <v>4.9624060150375897E-2</v>
      </c>
      <c r="V188" s="172" t="s">
        <v>48</v>
      </c>
      <c r="W188" s="173" t="s">
        <v>48</v>
      </c>
      <c r="X188" s="174" t="s">
        <v>48</v>
      </c>
      <c r="Y188" s="177" t="s">
        <v>48</v>
      </c>
      <c r="Z188" s="189" t="s">
        <v>48</v>
      </c>
      <c r="AA188" s="183"/>
      <c r="AB188" s="11"/>
      <c r="AC188" s="190"/>
    </row>
    <row r="189" spans="1:29" ht="18" customHeight="1" x14ac:dyDescent="0.2">
      <c r="A189" s="127">
        <v>1846</v>
      </c>
      <c r="B189" s="200">
        <v>2.2770000000000001</v>
      </c>
      <c r="C189" s="177" t="s">
        <v>48</v>
      </c>
      <c r="D189" s="122" t="s">
        <v>48</v>
      </c>
      <c r="E189" s="122" t="s">
        <v>48</v>
      </c>
      <c r="F189" s="98"/>
      <c r="G189" s="469" t="s">
        <v>48</v>
      </c>
      <c r="H189" s="197" t="s">
        <v>48</v>
      </c>
      <c r="I189" s="122" t="s">
        <v>48</v>
      </c>
      <c r="J189" s="122" t="s">
        <v>48</v>
      </c>
      <c r="K189" s="196" t="s">
        <v>49</v>
      </c>
      <c r="L189" s="169" t="s">
        <v>48</v>
      </c>
      <c r="M189" s="121" t="s">
        <v>48</v>
      </c>
      <c r="N189" s="119">
        <v>0.1135</v>
      </c>
      <c r="O189" s="166">
        <v>0.1217</v>
      </c>
      <c r="P189" s="122">
        <f t="shared" si="34"/>
        <v>-8.199999999999999E-3</v>
      </c>
      <c r="Q189" s="123">
        <f>P189/B189</f>
        <v>-3.6012296881862095E-3</v>
      </c>
      <c r="R189" s="170" t="s">
        <v>48</v>
      </c>
      <c r="S189" s="149" t="s">
        <v>48</v>
      </c>
      <c r="T189" s="168">
        <v>66.5</v>
      </c>
      <c r="U189" s="199">
        <f t="shared" si="35"/>
        <v>1.6819571865443337E-2</v>
      </c>
      <c r="V189" s="172" t="s">
        <v>48</v>
      </c>
      <c r="W189" s="173" t="s">
        <v>48</v>
      </c>
      <c r="X189" s="174" t="s">
        <v>48</v>
      </c>
      <c r="Y189" s="177" t="s">
        <v>48</v>
      </c>
      <c r="Z189" s="189" t="s">
        <v>48</v>
      </c>
      <c r="AA189" s="183"/>
      <c r="AB189" s="11"/>
      <c r="AC189" s="190"/>
    </row>
    <row r="190" spans="1:29" ht="18" customHeight="1" x14ac:dyDescent="0.2">
      <c r="A190" s="127">
        <v>1845</v>
      </c>
      <c r="B190" s="200">
        <v>2.133</v>
      </c>
      <c r="C190" s="177" t="s">
        <v>48</v>
      </c>
      <c r="D190" s="122" t="s">
        <v>48</v>
      </c>
      <c r="E190" s="122" t="s">
        <v>48</v>
      </c>
      <c r="F190" s="98"/>
      <c r="G190" s="469" t="s">
        <v>48</v>
      </c>
      <c r="H190" s="197" t="s">
        <v>48</v>
      </c>
      <c r="I190" s="122" t="s">
        <v>48</v>
      </c>
      <c r="J190" s="122" t="s">
        <v>48</v>
      </c>
      <c r="K190" s="196" t="s">
        <v>49</v>
      </c>
      <c r="L190" s="169" t="s">
        <v>48</v>
      </c>
      <c r="M190" s="121" t="s">
        <v>48</v>
      </c>
      <c r="N190" s="119">
        <v>0.11459999999999999</v>
      </c>
      <c r="O190" s="166">
        <v>0.1173</v>
      </c>
      <c r="P190" s="122">
        <f t="shared" si="34"/>
        <v>-2.7000000000000079E-3</v>
      </c>
      <c r="Q190" s="123">
        <v>0</v>
      </c>
      <c r="R190" s="170" t="s">
        <v>48</v>
      </c>
      <c r="S190" s="149" t="s">
        <v>48</v>
      </c>
      <c r="T190" s="168">
        <v>65.400000000000006</v>
      </c>
      <c r="U190" s="199">
        <f t="shared" si="35"/>
        <v>2.9921259842519775E-2</v>
      </c>
      <c r="V190" s="172" t="s">
        <v>48</v>
      </c>
      <c r="W190" s="173" t="s">
        <v>48</v>
      </c>
      <c r="X190" s="174" t="s">
        <v>48</v>
      </c>
      <c r="Y190" s="177" t="s">
        <v>48</v>
      </c>
      <c r="Z190" s="189" t="s">
        <v>48</v>
      </c>
      <c r="AA190" s="183"/>
      <c r="AB190" s="11"/>
      <c r="AC190" s="190"/>
    </row>
    <row r="191" spans="1:29" ht="18" customHeight="1" x14ac:dyDescent="0.2">
      <c r="A191" s="127">
        <v>1844</v>
      </c>
      <c r="B191" s="200">
        <v>1.9890000000000001</v>
      </c>
      <c r="C191" s="177" t="s">
        <v>48</v>
      </c>
      <c r="D191" s="122" t="s">
        <v>48</v>
      </c>
      <c r="E191" s="122" t="s">
        <v>48</v>
      </c>
      <c r="F191" s="98"/>
      <c r="G191" s="469" t="s">
        <v>48</v>
      </c>
      <c r="H191" s="197" t="s">
        <v>48</v>
      </c>
      <c r="I191" s="122" t="s">
        <v>48</v>
      </c>
      <c r="J191" s="122" t="s">
        <v>48</v>
      </c>
      <c r="K191" s="196" t="s">
        <v>49</v>
      </c>
      <c r="L191" s="169" t="s">
        <v>48</v>
      </c>
      <c r="M191" s="121" t="s">
        <v>48</v>
      </c>
      <c r="N191" s="119">
        <v>0.11119999999999999</v>
      </c>
      <c r="O191" s="166">
        <v>0.1084</v>
      </c>
      <c r="P191" s="122">
        <f t="shared" si="34"/>
        <v>2.7999999999999969E-3</v>
      </c>
      <c r="Q191" s="123">
        <v>0</v>
      </c>
      <c r="R191" s="170" t="s">
        <v>48</v>
      </c>
      <c r="S191" s="149" t="s">
        <v>48</v>
      </c>
      <c r="T191" s="168">
        <v>63.5</v>
      </c>
      <c r="U191" s="199">
        <f t="shared" si="35"/>
        <v>1.2759170653907449E-2</v>
      </c>
      <c r="V191" s="172" t="s">
        <v>48</v>
      </c>
      <c r="W191" s="173" t="s">
        <v>48</v>
      </c>
      <c r="X191" s="174" t="s">
        <v>48</v>
      </c>
      <c r="Y191" s="177" t="s">
        <v>48</v>
      </c>
      <c r="Z191" s="189" t="s">
        <v>48</v>
      </c>
      <c r="AA191" s="183"/>
      <c r="AB191" s="11"/>
      <c r="AC191" s="190"/>
    </row>
    <row r="192" spans="1:29" ht="18" customHeight="1" x14ac:dyDescent="0.2">
      <c r="A192" s="127">
        <v>1843</v>
      </c>
      <c r="B192" s="200">
        <v>1.8520000000000001</v>
      </c>
      <c r="C192" s="177" t="s">
        <v>48</v>
      </c>
      <c r="D192" s="122" t="s">
        <v>48</v>
      </c>
      <c r="E192" s="122" t="s">
        <v>48</v>
      </c>
      <c r="F192" s="98"/>
      <c r="G192" s="469" t="s">
        <v>48</v>
      </c>
      <c r="H192" s="197" t="s">
        <v>48</v>
      </c>
      <c r="I192" s="122" t="s">
        <v>48</v>
      </c>
      <c r="J192" s="122" t="s">
        <v>48</v>
      </c>
      <c r="K192" s="196" t="s">
        <v>49</v>
      </c>
      <c r="L192" s="169" t="s">
        <v>48</v>
      </c>
      <c r="M192" s="121" t="s">
        <v>48</v>
      </c>
      <c r="N192" s="119">
        <v>8.43E-2</v>
      </c>
      <c r="O192" s="166">
        <v>6.4799999999999996E-2</v>
      </c>
      <c r="P192" s="122">
        <f t="shared" si="34"/>
        <v>1.9500000000000003E-2</v>
      </c>
      <c r="Q192" s="123">
        <f>P192/B192</f>
        <v>1.052915766738661E-2</v>
      </c>
      <c r="R192" s="170" t="s">
        <v>48</v>
      </c>
      <c r="S192" s="149" t="s">
        <v>48</v>
      </c>
      <c r="T192" s="168">
        <v>62.7</v>
      </c>
      <c r="U192" s="199">
        <f t="shared" si="35"/>
        <v>-2.9411764705882224E-2</v>
      </c>
      <c r="V192" s="172" t="s">
        <v>48</v>
      </c>
      <c r="W192" s="173" t="s">
        <v>48</v>
      </c>
      <c r="X192" s="174" t="s">
        <v>48</v>
      </c>
      <c r="Y192" s="177" t="s">
        <v>48</v>
      </c>
      <c r="Z192" s="189" t="s">
        <v>48</v>
      </c>
      <c r="AA192" s="183"/>
      <c r="AB192" s="11"/>
      <c r="AC192" s="201"/>
    </row>
    <row r="193" spans="1:29" ht="18" customHeight="1" x14ac:dyDescent="0.2">
      <c r="A193" s="127">
        <v>1842</v>
      </c>
      <c r="B193" s="200">
        <v>1.6910000000000001</v>
      </c>
      <c r="C193" s="177" t="s">
        <v>48</v>
      </c>
      <c r="D193" s="122" t="s">
        <v>48</v>
      </c>
      <c r="E193" s="122" t="s">
        <v>48</v>
      </c>
      <c r="F193" s="98"/>
      <c r="G193" s="469" t="s">
        <v>48</v>
      </c>
      <c r="H193" s="197" t="s">
        <v>48</v>
      </c>
      <c r="I193" s="122" t="s">
        <v>48</v>
      </c>
      <c r="J193" s="122" t="s">
        <v>48</v>
      </c>
      <c r="K193" s="196" t="s">
        <v>49</v>
      </c>
      <c r="L193" s="169" t="s">
        <v>48</v>
      </c>
      <c r="M193" s="121" t="s">
        <v>48</v>
      </c>
      <c r="N193" s="119">
        <v>0.1047</v>
      </c>
      <c r="O193" s="166">
        <v>0.1002</v>
      </c>
      <c r="P193" s="122">
        <f t="shared" si="34"/>
        <v>4.500000000000004E-3</v>
      </c>
      <c r="Q193" s="123">
        <v>0</v>
      </c>
      <c r="R193" s="170" t="s">
        <v>48</v>
      </c>
      <c r="S193" s="149" t="s">
        <v>48</v>
      </c>
      <c r="T193" s="168">
        <v>64.599999999999994</v>
      </c>
      <c r="U193" s="199">
        <f t="shared" si="35"/>
        <v>-6.2409288824383326E-2</v>
      </c>
      <c r="V193" s="172" t="s">
        <v>48</v>
      </c>
      <c r="W193" s="173" t="s">
        <v>48</v>
      </c>
      <c r="X193" s="174" t="s">
        <v>48</v>
      </c>
      <c r="Y193" s="177" t="s">
        <v>48</v>
      </c>
      <c r="Z193" s="189" t="s">
        <v>48</v>
      </c>
      <c r="AA193" s="183"/>
      <c r="AB193" s="11"/>
      <c r="AC193" s="201"/>
    </row>
    <row r="194" spans="1:29" ht="18" customHeight="1" x14ac:dyDescent="0.2">
      <c r="A194" s="127">
        <v>1841</v>
      </c>
      <c r="B194" s="200">
        <v>1.7709999999999999</v>
      </c>
      <c r="C194" s="177" t="s">
        <v>48</v>
      </c>
      <c r="D194" s="122" t="s">
        <v>48</v>
      </c>
      <c r="E194" s="122" t="s">
        <v>48</v>
      </c>
      <c r="F194" s="98"/>
      <c r="G194" s="469" t="s">
        <v>48</v>
      </c>
      <c r="H194" s="197" t="s">
        <v>48</v>
      </c>
      <c r="I194" s="122" t="s">
        <v>48</v>
      </c>
      <c r="J194" s="122" t="s">
        <v>48</v>
      </c>
      <c r="K194" s="196" t="s">
        <v>49</v>
      </c>
      <c r="L194" s="169" t="s">
        <v>48</v>
      </c>
      <c r="M194" s="121" t="s">
        <v>48</v>
      </c>
      <c r="N194" s="119">
        <v>0.12189999999999999</v>
      </c>
      <c r="O194" s="166">
        <v>0.12790000000000001</v>
      </c>
      <c r="P194" s="122">
        <f t="shared" si="34"/>
        <v>-6.0000000000000192E-3</v>
      </c>
      <c r="Q194" s="123">
        <f t="shared" ref="Q194:Q204" si="36">P194/B194</f>
        <v>-3.3879164313947033E-3</v>
      </c>
      <c r="R194" s="170" t="s">
        <v>48</v>
      </c>
      <c r="S194" s="149" t="s">
        <v>48</v>
      </c>
      <c r="T194" s="168">
        <v>68.900000000000006</v>
      </c>
      <c r="U194" s="199">
        <f t="shared" si="35"/>
        <v>-3.5014005602240897E-2</v>
      </c>
      <c r="V194" s="172" t="s">
        <v>48</v>
      </c>
      <c r="W194" s="173" t="s">
        <v>48</v>
      </c>
      <c r="X194" s="174" t="s">
        <v>48</v>
      </c>
      <c r="Y194" s="177" t="s">
        <v>48</v>
      </c>
      <c r="Z194" s="189" t="s">
        <v>48</v>
      </c>
      <c r="AA194" s="183"/>
      <c r="AB194" s="11"/>
      <c r="AC194" s="201"/>
    </row>
    <row r="195" spans="1:29" ht="18" customHeight="1" x14ac:dyDescent="0.2">
      <c r="A195" s="127">
        <v>1840</v>
      </c>
      <c r="B195" s="200">
        <v>1.8320000000000001</v>
      </c>
      <c r="C195" s="177" t="s">
        <v>48</v>
      </c>
      <c r="D195" s="122" t="s">
        <v>48</v>
      </c>
      <c r="E195" s="122" t="s">
        <v>48</v>
      </c>
      <c r="F195" s="98"/>
      <c r="G195" s="469" t="s">
        <v>48</v>
      </c>
      <c r="H195" s="197" t="s">
        <v>48</v>
      </c>
      <c r="I195" s="122" t="s">
        <v>48</v>
      </c>
      <c r="J195" s="122" t="s">
        <v>48</v>
      </c>
      <c r="K195" s="196" t="s">
        <v>49</v>
      </c>
      <c r="L195" s="169" t="s">
        <v>48</v>
      </c>
      <c r="M195" s="121" t="s">
        <v>48</v>
      </c>
      <c r="N195" s="119">
        <v>0.1321</v>
      </c>
      <c r="O195" s="166">
        <v>0.1071</v>
      </c>
      <c r="P195" s="122">
        <f t="shared" si="34"/>
        <v>2.4999999999999994E-2</v>
      </c>
      <c r="Q195" s="123">
        <f t="shared" si="36"/>
        <v>1.3646288209606984E-2</v>
      </c>
      <c r="R195" s="170" t="s">
        <v>48</v>
      </c>
      <c r="S195" s="149" t="s">
        <v>48</v>
      </c>
      <c r="T195" s="168">
        <v>71.400000000000006</v>
      </c>
      <c r="U195" s="199">
        <f t="shared" si="35"/>
        <v>-2.7932960893853162E-3</v>
      </c>
      <c r="V195" s="172" t="s">
        <v>48</v>
      </c>
      <c r="W195" s="173" t="s">
        <v>48</v>
      </c>
      <c r="X195" s="174" t="s">
        <v>48</v>
      </c>
      <c r="Y195" s="177" t="s">
        <v>48</v>
      </c>
      <c r="Z195" s="189" t="s">
        <v>48</v>
      </c>
      <c r="AA195" s="183"/>
      <c r="AB195" s="11"/>
      <c r="AC195" s="201"/>
    </row>
    <row r="196" spans="1:29" ht="18" customHeight="1" x14ac:dyDescent="0.2">
      <c r="A196" s="127">
        <v>1839</v>
      </c>
      <c r="B196" s="200">
        <v>1.877</v>
      </c>
      <c r="C196" s="177" t="s">
        <v>48</v>
      </c>
      <c r="D196" s="122" t="s">
        <v>48</v>
      </c>
      <c r="E196" s="122" t="s">
        <v>48</v>
      </c>
      <c r="F196" s="98"/>
      <c r="G196" s="469" t="s">
        <v>48</v>
      </c>
      <c r="H196" s="197" t="s">
        <v>48</v>
      </c>
      <c r="I196" s="122" t="s">
        <v>48</v>
      </c>
      <c r="J196" s="122" t="s">
        <v>48</v>
      </c>
      <c r="K196" s="196" t="s">
        <v>49</v>
      </c>
      <c r="L196" s="169" t="s">
        <v>48</v>
      </c>
      <c r="M196" s="121" t="s">
        <v>48</v>
      </c>
      <c r="N196" s="119">
        <v>0.121</v>
      </c>
      <c r="O196" s="166">
        <v>0.16209999999999999</v>
      </c>
      <c r="P196" s="122">
        <f t="shared" si="34"/>
        <v>-4.1099999999999998E-2</v>
      </c>
      <c r="Q196" s="123">
        <f t="shared" si="36"/>
        <v>-2.189664358018114E-2</v>
      </c>
      <c r="R196" s="170" t="s">
        <v>48</v>
      </c>
      <c r="S196" s="149" t="s">
        <v>48</v>
      </c>
      <c r="T196" s="168">
        <v>71.599999999999994</v>
      </c>
      <c r="U196" s="199">
        <f t="shared" si="35"/>
        <v>1.1299435028248548E-2</v>
      </c>
      <c r="V196" s="172" t="s">
        <v>48</v>
      </c>
      <c r="W196" s="173" t="s">
        <v>48</v>
      </c>
      <c r="X196" s="174" t="s">
        <v>48</v>
      </c>
      <c r="Y196" s="177" t="s">
        <v>48</v>
      </c>
      <c r="Z196" s="189" t="s">
        <v>48</v>
      </c>
      <c r="AA196" s="202"/>
      <c r="AB196" s="11"/>
      <c r="AC196" s="201"/>
    </row>
    <row r="197" spans="1:29" ht="18" customHeight="1" x14ac:dyDescent="0.2">
      <c r="A197" s="127">
        <v>1838</v>
      </c>
      <c r="B197" s="200">
        <v>1.8160000000000001</v>
      </c>
      <c r="C197" s="177" t="s">
        <v>48</v>
      </c>
      <c r="D197" s="122" t="s">
        <v>48</v>
      </c>
      <c r="E197" s="122" t="s">
        <v>48</v>
      </c>
      <c r="F197" s="98"/>
      <c r="G197" s="469" t="s">
        <v>48</v>
      </c>
      <c r="H197" s="197" t="s">
        <v>48</v>
      </c>
      <c r="I197" s="122" t="s">
        <v>48</v>
      </c>
      <c r="J197" s="122" t="s">
        <v>48</v>
      </c>
      <c r="K197" s="196" t="s">
        <v>49</v>
      </c>
      <c r="L197" s="169" t="s">
        <v>48</v>
      </c>
      <c r="M197" s="121" t="s">
        <v>48</v>
      </c>
      <c r="N197" s="119">
        <v>0.1085</v>
      </c>
      <c r="O197" s="166">
        <v>0.1137</v>
      </c>
      <c r="P197" s="122">
        <f t="shared" si="34"/>
        <v>-5.1999999999999963E-3</v>
      </c>
      <c r="Q197" s="123">
        <f t="shared" si="36"/>
        <v>-2.8634361233480154E-3</v>
      </c>
      <c r="R197" s="170" t="s">
        <v>48</v>
      </c>
      <c r="S197" s="149" t="s">
        <v>48</v>
      </c>
      <c r="T197" s="168">
        <v>70.8</v>
      </c>
      <c r="U197" s="199">
        <f t="shared" si="35"/>
        <v>3.5087719298245487E-2</v>
      </c>
      <c r="V197" s="172" t="s">
        <v>48</v>
      </c>
      <c r="W197" s="173" t="s">
        <v>48</v>
      </c>
      <c r="X197" s="174" t="s">
        <v>48</v>
      </c>
      <c r="Y197" s="177" t="s">
        <v>48</v>
      </c>
      <c r="Z197" s="189" t="s">
        <v>48</v>
      </c>
      <c r="AA197" s="202"/>
      <c r="AB197" s="11"/>
      <c r="AC197" s="201"/>
    </row>
    <row r="198" spans="1:29" ht="18" customHeight="1" x14ac:dyDescent="0.2">
      <c r="A198" s="127">
        <v>1837</v>
      </c>
      <c r="B198" s="200">
        <v>1.865</v>
      </c>
      <c r="C198" s="177" t="s">
        <v>48</v>
      </c>
      <c r="D198" s="122" t="s">
        <v>48</v>
      </c>
      <c r="E198" s="122" t="s">
        <v>48</v>
      </c>
      <c r="F198" s="98"/>
      <c r="G198" s="469" t="s">
        <v>48</v>
      </c>
      <c r="H198" s="197" t="s">
        <v>48</v>
      </c>
      <c r="I198" s="122" t="s">
        <v>48</v>
      </c>
      <c r="J198" s="122" t="s">
        <v>48</v>
      </c>
      <c r="K198" s="196" t="s">
        <v>49</v>
      </c>
      <c r="L198" s="169" t="s">
        <v>48</v>
      </c>
      <c r="M198" s="121" t="s">
        <v>48</v>
      </c>
      <c r="N198" s="119">
        <v>0.1174</v>
      </c>
      <c r="O198" s="166">
        <v>0.14099999999999999</v>
      </c>
      <c r="P198" s="122">
        <f t="shared" si="34"/>
        <v>-2.3599999999999982E-2</v>
      </c>
      <c r="Q198" s="123">
        <f t="shared" si="36"/>
        <v>-1.2654155495978543E-2</v>
      </c>
      <c r="R198" s="170" t="s">
        <v>48</v>
      </c>
      <c r="S198" s="149" t="s">
        <v>48</v>
      </c>
      <c r="T198" s="168">
        <v>68.400000000000006</v>
      </c>
      <c r="U198" s="199">
        <f t="shared" si="35"/>
        <v>-2.2857142857142777E-2</v>
      </c>
      <c r="V198" s="172" t="s">
        <v>48</v>
      </c>
      <c r="W198" s="173" t="s">
        <v>48</v>
      </c>
      <c r="X198" s="174" t="s">
        <v>48</v>
      </c>
      <c r="Y198" s="177" t="s">
        <v>48</v>
      </c>
      <c r="Z198" s="189" t="s">
        <v>48</v>
      </c>
      <c r="AA198" s="202"/>
      <c r="AB198" s="11"/>
      <c r="AC198" s="201"/>
    </row>
    <row r="199" spans="1:29" ht="18" customHeight="1" x14ac:dyDescent="0.2">
      <c r="A199" s="127">
        <v>1836</v>
      </c>
      <c r="B199" s="200">
        <v>1.7450000000000001</v>
      </c>
      <c r="C199" s="177" t="s">
        <v>48</v>
      </c>
      <c r="D199" s="122" t="s">
        <v>48</v>
      </c>
      <c r="E199" s="122" t="s">
        <v>48</v>
      </c>
      <c r="F199" s="98"/>
      <c r="G199" s="469" t="s">
        <v>48</v>
      </c>
      <c r="H199" s="197" t="s">
        <v>48</v>
      </c>
      <c r="I199" s="122" t="s">
        <v>48</v>
      </c>
      <c r="J199" s="122" t="s">
        <v>48</v>
      </c>
      <c r="K199" s="196" t="s">
        <v>49</v>
      </c>
      <c r="L199" s="169" t="s">
        <v>48</v>
      </c>
      <c r="M199" s="121" t="s">
        <v>48</v>
      </c>
      <c r="N199" s="119">
        <v>0.12870000000000001</v>
      </c>
      <c r="O199" s="166">
        <v>0.19</v>
      </c>
      <c r="P199" s="122">
        <f t="shared" si="34"/>
        <v>-6.1299999999999993E-2</v>
      </c>
      <c r="Q199" s="123">
        <f t="shared" si="36"/>
        <v>-3.512893982808022E-2</v>
      </c>
      <c r="R199" s="170" t="s">
        <v>48</v>
      </c>
      <c r="S199" s="149" t="s">
        <v>48</v>
      </c>
      <c r="T199" s="168">
        <v>70</v>
      </c>
      <c r="U199" s="199">
        <f t="shared" si="35"/>
        <v>-1.4265335235377221E-3</v>
      </c>
      <c r="V199" s="172" t="s">
        <v>48</v>
      </c>
      <c r="W199" s="173" t="s">
        <v>48</v>
      </c>
      <c r="X199" s="174" t="s">
        <v>48</v>
      </c>
      <c r="Y199" s="177" t="s">
        <v>48</v>
      </c>
      <c r="Z199" s="189" t="s">
        <v>48</v>
      </c>
      <c r="AA199" s="202"/>
      <c r="AB199" s="11"/>
      <c r="AC199" s="201"/>
    </row>
    <row r="200" spans="1:29" ht="18" customHeight="1" x14ac:dyDescent="0.2">
      <c r="A200" s="127">
        <v>1835</v>
      </c>
      <c r="B200" s="200">
        <v>1.6779999999999999</v>
      </c>
      <c r="C200" s="177" t="s">
        <v>48</v>
      </c>
      <c r="D200" s="122" t="s">
        <v>48</v>
      </c>
      <c r="E200" s="122" t="s">
        <v>48</v>
      </c>
      <c r="F200" s="98"/>
      <c r="G200" s="469" t="s">
        <v>48</v>
      </c>
      <c r="H200" s="197" t="s">
        <v>48</v>
      </c>
      <c r="I200" s="122" t="s">
        <v>48</v>
      </c>
      <c r="J200" s="122" t="s">
        <v>48</v>
      </c>
      <c r="K200" s="196" t="s">
        <v>49</v>
      </c>
      <c r="L200" s="169" t="s">
        <v>48</v>
      </c>
      <c r="M200" s="121" t="s">
        <v>48</v>
      </c>
      <c r="N200" s="119">
        <v>0.1217</v>
      </c>
      <c r="O200" s="166">
        <v>0.14990000000000001</v>
      </c>
      <c r="P200" s="122">
        <f t="shared" si="34"/>
        <v>-2.8200000000000003E-2</v>
      </c>
      <c r="Q200" s="123">
        <f t="shared" si="36"/>
        <v>-1.6805721096543505E-2</v>
      </c>
      <c r="R200" s="170" t="s">
        <v>48</v>
      </c>
      <c r="S200" s="149" t="s">
        <v>48</v>
      </c>
      <c r="T200" s="168">
        <v>70.099999999999994</v>
      </c>
      <c r="U200" s="199">
        <f t="shared" si="35"/>
        <v>-4.1039671682626545E-2</v>
      </c>
      <c r="V200" s="172" t="s">
        <v>48</v>
      </c>
      <c r="W200" s="173" t="s">
        <v>48</v>
      </c>
      <c r="X200" s="174" t="s">
        <v>48</v>
      </c>
      <c r="Y200" s="177" t="s">
        <v>48</v>
      </c>
      <c r="Z200" s="189" t="s">
        <v>48</v>
      </c>
      <c r="AA200" s="202"/>
      <c r="AB200" s="11"/>
      <c r="AC200" s="201"/>
    </row>
    <row r="201" spans="1:29" ht="18" customHeight="1" x14ac:dyDescent="0.2">
      <c r="A201" s="127">
        <v>1834</v>
      </c>
      <c r="B201" s="200">
        <v>1.6459999999999999</v>
      </c>
      <c r="C201" s="177" t="s">
        <v>48</v>
      </c>
      <c r="D201" s="122" t="s">
        <v>48</v>
      </c>
      <c r="E201" s="122" t="s">
        <v>48</v>
      </c>
      <c r="F201" s="98"/>
      <c r="G201" s="469" t="s">
        <v>48</v>
      </c>
      <c r="H201" s="197" t="s">
        <v>48</v>
      </c>
      <c r="I201" s="122" t="s">
        <v>48</v>
      </c>
      <c r="J201" s="122" t="s">
        <v>48</v>
      </c>
      <c r="K201" s="196" t="s">
        <v>49</v>
      </c>
      <c r="L201" s="169" t="s">
        <v>48</v>
      </c>
      <c r="M201" s="121" t="s">
        <v>48</v>
      </c>
      <c r="N201" s="119">
        <v>0.1043</v>
      </c>
      <c r="O201" s="166">
        <v>0.1265</v>
      </c>
      <c r="P201" s="122">
        <f t="shared" si="34"/>
        <v>-2.2199999999999998E-2</v>
      </c>
      <c r="Q201" s="123">
        <f t="shared" si="36"/>
        <v>-1.3487241798298905E-2</v>
      </c>
      <c r="R201" s="170" t="s">
        <v>48</v>
      </c>
      <c r="S201" s="149" t="s">
        <v>48</v>
      </c>
      <c r="T201" s="168">
        <v>73.099999999999994</v>
      </c>
      <c r="U201" s="199">
        <f t="shared" si="35"/>
        <v>4.4285714285714206E-2</v>
      </c>
      <c r="V201" s="172" t="s">
        <v>48</v>
      </c>
      <c r="W201" s="173" t="s">
        <v>48</v>
      </c>
      <c r="X201" s="174" t="s">
        <v>48</v>
      </c>
      <c r="Y201" s="177" t="s">
        <v>48</v>
      </c>
      <c r="Z201" s="189" t="s">
        <v>48</v>
      </c>
      <c r="AA201" s="202"/>
      <c r="AB201" s="11"/>
      <c r="AC201" s="201"/>
    </row>
    <row r="202" spans="1:29" ht="18" customHeight="1" x14ac:dyDescent="0.2">
      <c r="A202" s="127">
        <v>1833</v>
      </c>
      <c r="B202" s="200">
        <v>1.5980000000000001</v>
      </c>
      <c r="C202" s="177" t="s">
        <v>48</v>
      </c>
      <c r="D202" s="122" t="s">
        <v>48</v>
      </c>
      <c r="E202" s="122" t="s">
        <v>48</v>
      </c>
      <c r="F202" s="98"/>
      <c r="G202" s="469" t="s">
        <v>48</v>
      </c>
      <c r="H202" s="197" t="s">
        <v>48</v>
      </c>
      <c r="I202" s="122" t="s">
        <v>48</v>
      </c>
      <c r="J202" s="122" t="s">
        <v>48</v>
      </c>
      <c r="K202" s="196" t="s">
        <v>49</v>
      </c>
      <c r="L202" s="169" t="s">
        <v>48</v>
      </c>
      <c r="M202" s="121" t="s">
        <v>48</v>
      </c>
      <c r="N202" s="119">
        <v>9.01E-2</v>
      </c>
      <c r="O202" s="166">
        <v>0.1081</v>
      </c>
      <c r="P202" s="122">
        <f t="shared" si="34"/>
        <v>-1.8000000000000002E-2</v>
      </c>
      <c r="Q202" s="123">
        <f t="shared" si="36"/>
        <v>-1.1264080100125157E-2</v>
      </c>
      <c r="R202" s="170" t="s">
        <v>48</v>
      </c>
      <c r="S202" s="149" t="s">
        <v>48</v>
      </c>
      <c r="T202" s="168">
        <v>70</v>
      </c>
      <c r="U202" s="199">
        <f t="shared" si="35"/>
        <v>-5.7873485868102252E-2</v>
      </c>
      <c r="V202" s="172" t="s">
        <v>48</v>
      </c>
      <c r="W202" s="173" t="s">
        <v>48</v>
      </c>
      <c r="X202" s="174" t="s">
        <v>48</v>
      </c>
      <c r="Y202" s="177" t="s">
        <v>48</v>
      </c>
      <c r="Z202" s="189" t="s">
        <v>48</v>
      </c>
      <c r="AA202" s="202"/>
      <c r="AB202" s="11"/>
      <c r="AC202" s="201"/>
    </row>
    <row r="203" spans="1:29" ht="18" customHeight="1" x14ac:dyDescent="0.2">
      <c r="A203" s="127">
        <v>1832</v>
      </c>
      <c r="B203" s="200">
        <v>1.458</v>
      </c>
      <c r="C203" s="177" t="s">
        <v>48</v>
      </c>
      <c r="D203" s="122" t="s">
        <v>48</v>
      </c>
      <c r="E203" s="122" t="s">
        <v>48</v>
      </c>
      <c r="F203" s="98"/>
      <c r="G203" s="469" t="s">
        <v>48</v>
      </c>
      <c r="H203" s="197" t="s">
        <v>48</v>
      </c>
      <c r="I203" s="122" t="s">
        <v>48</v>
      </c>
      <c r="J203" s="122" t="s">
        <v>48</v>
      </c>
      <c r="K203" s="196" t="s">
        <v>49</v>
      </c>
      <c r="L203" s="169" t="s">
        <v>48</v>
      </c>
      <c r="M203" s="121" t="s">
        <v>48</v>
      </c>
      <c r="N203" s="119">
        <v>8.72E-2</v>
      </c>
      <c r="O203" s="166">
        <v>0.10100000000000001</v>
      </c>
      <c r="P203" s="122">
        <f t="shared" si="34"/>
        <v>-1.3800000000000007E-2</v>
      </c>
      <c r="Q203" s="123">
        <f t="shared" si="36"/>
        <v>-9.465020576131692E-3</v>
      </c>
      <c r="R203" s="170" t="s">
        <v>48</v>
      </c>
      <c r="S203" s="149" t="s">
        <v>48</v>
      </c>
      <c r="T203" s="168">
        <v>74.3</v>
      </c>
      <c r="U203" s="199">
        <f t="shared" si="35"/>
        <v>2.4827586206896513E-2</v>
      </c>
      <c r="V203" s="172" t="s">
        <v>48</v>
      </c>
      <c r="W203" s="173" t="s">
        <v>48</v>
      </c>
      <c r="X203" s="174" t="s">
        <v>48</v>
      </c>
      <c r="Y203" s="177" t="s">
        <v>48</v>
      </c>
      <c r="Z203" s="189" t="s">
        <v>48</v>
      </c>
      <c r="AA203" s="202"/>
      <c r="AB203" s="11"/>
      <c r="AC203" s="201"/>
    </row>
    <row r="204" spans="1:29" ht="18" customHeight="1" x14ac:dyDescent="0.2">
      <c r="A204" s="127">
        <v>1831</v>
      </c>
      <c r="B204" s="200">
        <v>1.335</v>
      </c>
      <c r="C204" s="177" t="s">
        <v>48</v>
      </c>
      <c r="D204" s="152" t="s">
        <v>48</v>
      </c>
      <c r="E204" s="152" t="s">
        <v>48</v>
      </c>
      <c r="F204" s="98"/>
      <c r="G204" s="469" t="s">
        <v>48</v>
      </c>
      <c r="H204" s="197" t="s">
        <v>48</v>
      </c>
      <c r="I204" s="122" t="s">
        <v>48</v>
      </c>
      <c r="J204" s="122" t="s">
        <v>48</v>
      </c>
      <c r="K204" s="196" t="s">
        <v>49</v>
      </c>
      <c r="L204" s="169" t="s">
        <v>48</v>
      </c>
      <c r="M204" s="121" t="s">
        <v>48</v>
      </c>
      <c r="N204" s="119">
        <v>8.1299999999999997E-2</v>
      </c>
      <c r="O204" s="166">
        <v>0.1032</v>
      </c>
      <c r="P204" s="122">
        <f t="shared" ref="P204:P235" si="37">N204-O204</f>
        <v>-2.1900000000000003E-2</v>
      </c>
      <c r="Q204" s="123">
        <f t="shared" si="36"/>
        <v>-1.6404494382022475E-2</v>
      </c>
      <c r="R204" s="170" t="s">
        <v>48</v>
      </c>
      <c r="S204" s="149" t="s">
        <v>48</v>
      </c>
      <c r="T204" s="168">
        <v>72.5</v>
      </c>
      <c r="U204" s="199">
        <f t="shared" si="35"/>
        <v>-5.2287581699346407E-2</v>
      </c>
      <c r="V204" s="172" t="s">
        <v>48</v>
      </c>
      <c r="W204" s="173" t="s">
        <v>48</v>
      </c>
      <c r="X204" s="174" t="s">
        <v>48</v>
      </c>
      <c r="Y204" s="177" t="s">
        <v>48</v>
      </c>
      <c r="Z204" s="189" t="s">
        <v>48</v>
      </c>
      <c r="AA204" s="202"/>
      <c r="AB204" s="11"/>
      <c r="AC204" s="201"/>
    </row>
    <row r="205" spans="1:29" ht="18" customHeight="1" x14ac:dyDescent="0.2">
      <c r="A205" s="127">
        <v>1830</v>
      </c>
      <c r="B205" s="200">
        <v>1.2330000000000001</v>
      </c>
      <c r="C205" s="177" t="s">
        <v>48</v>
      </c>
      <c r="D205" s="122" t="s">
        <v>48</v>
      </c>
      <c r="E205" s="122" t="s">
        <v>48</v>
      </c>
      <c r="F205" s="98"/>
      <c r="G205" s="469" t="s">
        <v>48</v>
      </c>
      <c r="H205" s="197" t="s">
        <v>48</v>
      </c>
      <c r="I205" s="122" t="s">
        <v>48</v>
      </c>
      <c r="J205" s="122" t="s">
        <v>48</v>
      </c>
      <c r="K205" s="196" t="s">
        <v>49</v>
      </c>
      <c r="L205" s="169" t="s">
        <v>48</v>
      </c>
      <c r="M205" s="121" t="s">
        <v>48</v>
      </c>
      <c r="N205" s="119">
        <v>7.3899999999999993E-2</v>
      </c>
      <c r="O205" s="166">
        <v>7.0900000000000005E-2</v>
      </c>
      <c r="P205" s="122">
        <f t="shared" si="37"/>
        <v>2.9999999999999888E-3</v>
      </c>
      <c r="Q205" s="123">
        <v>0</v>
      </c>
      <c r="R205" s="170" t="s">
        <v>48</v>
      </c>
      <c r="S205" s="149" t="s">
        <v>48</v>
      </c>
      <c r="T205" s="168">
        <v>76.5</v>
      </c>
      <c r="U205" s="199">
        <f t="shared" si="35"/>
        <v>9.2348284960422546E-3</v>
      </c>
      <c r="V205" s="172" t="s">
        <v>48</v>
      </c>
      <c r="W205" s="173" t="s">
        <v>48</v>
      </c>
      <c r="X205" s="174" t="s">
        <v>48</v>
      </c>
      <c r="Y205" s="177" t="s">
        <v>48</v>
      </c>
      <c r="Z205" s="189" t="s">
        <v>48</v>
      </c>
      <c r="AA205" s="202"/>
      <c r="AB205" s="11"/>
      <c r="AC205" s="201"/>
    </row>
    <row r="206" spans="1:29" ht="18" customHeight="1" x14ac:dyDescent="0.2">
      <c r="A206" s="127">
        <v>1829</v>
      </c>
      <c r="B206" s="200">
        <v>1.2370000000000001</v>
      </c>
      <c r="C206" s="177" t="s">
        <v>48</v>
      </c>
      <c r="D206" s="122" t="s">
        <v>48</v>
      </c>
      <c r="E206" s="122" t="s">
        <v>48</v>
      </c>
      <c r="F206" s="98"/>
      <c r="G206" s="469" t="s">
        <v>48</v>
      </c>
      <c r="H206" s="197" t="s">
        <v>48</v>
      </c>
      <c r="I206" s="122" t="s">
        <v>48</v>
      </c>
      <c r="J206" s="122" t="s">
        <v>48</v>
      </c>
      <c r="K206" s="196" t="s">
        <v>49</v>
      </c>
      <c r="L206" s="169" t="s">
        <v>48</v>
      </c>
      <c r="M206" s="121" t="s">
        <v>48</v>
      </c>
      <c r="N206" s="119">
        <v>7.2400000000000006E-2</v>
      </c>
      <c r="O206" s="166">
        <v>7.4499999999999997E-2</v>
      </c>
      <c r="P206" s="122">
        <f t="shared" si="37"/>
        <v>-2.0999999999999908E-3</v>
      </c>
      <c r="Q206" s="123">
        <v>0</v>
      </c>
      <c r="R206" s="170" t="s">
        <v>48</v>
      </c>
      <c r="S206" s="149" t="s">
        <v>48</v>
      </c>
      <c r="T206" s="168">
        <v>75.8</v>
      </c>
      <c r="U206" s="199">
        <f t="shared" si="35"/>
        <v>2.4324324324324288E-2</v>
      </c>
      <c r="V206" s="172" t="s">
        <v>48</v>
      </c>
      <c r="W206" s="173" t="s">
        <v>48</v>
      </c>
      <c r="X206" s="174" t="s">
        <v>48</v>
      </c>
      <c r="Y206" s="177" t="s">
        <v>48</v>
      </c>
      <c r="Z206" s="189" t="s">
        <v>48</v>
      </c>
      <c r="AA206" s="183"/>
      <c r="AB206" s="11"/>
      <c r="AC206" s="201"/>
    </row>
    <row r="207" spans="1:29" ht="18" customHeight="1" x14ac:dyDescent="0.2">
      <c r="A207" s="127">
        <v>1828</v>
      </c>
      <c r="B207" s="200">
        <v>1.212</v>
      </c>
      <c r="C207" s="177" t="s">
        <v>48</v>
      </c>
      <c r="D207" s="122" t="s">
        <v>48</v>
      </c>
      <c r="E207" s="122" t="s">
        <v>48</v>
      </c>
      <c r="F207" s="98"/>
      <c r="G207" s="469" t="s">
        <v>48</v>
      </c>
      <c r="H207" s="197" t="s">
        <v>48</v>
      </c>
      <c r="I207" s="122" t="s">
        <v>48</v>
      </c>
      <c r="J207" s="122" t="s">
        <v>48</v>
      </c>
      <c r="K207" s="196" t="s">
        <v>49</v>
      </c>
      <c r="L207" s="169" t="s">
        <v>48</v>
      </c>
      <c r="M207" s="121" t="s">
        <v>48</v>
      </c>
      <c r="N207" s="119">
        <v>7.2300000000000003E-2</v>
      </c>
      <c r="O207" s="166">
        <v>8.8499999999999995E-2</v>
      </c>
      <c r="P207" s="122">
        <f t="shared" si="37"/>
        <v>-1.6199999999999992E-2</v>
      </c>
      <c r="Q207" s="123">
        <f>P207/B207</f>
        <v>-1.3366336633663361E-2</v>
      </c>
      <c r="R207" s="170" t="s">
        <v>48</v>
      </c>
      <c r="S207" s="149" t="s">
        <v>48</v>
      </c>
      <c r="T207" s="168">
        <v>74</v>
      </c>
      <c r="U207" s="199">
        <f t="shared" si="35"/>
        <v>-2.116402116402109E-2</v>
      </c>
      <c r="V207" s="172" t="s">
        <v>48</v>
      </c>
      <c r="W207" s="173" t="s">
        <v>48</v>
      </c>
      <c r="X207" s="174" t="s">
        <v>48</v>
      </c>
      <c r="Y207" s="177" t="s">
        <v>48</v>
      </c>
      <c r="Z207" s="189" t="s">
        <v>48</v>
      </c>
      <c r="AA207" s="183"/>
      <c r="AB207" s="11"/>
      <c r="AC207" s="201"/>
    </row>
    <row r="208" spans="1:29" ht="18" customHeight="1" x14ac:dyDescent="0.2">
      <c r="A208" s="127">
        <v>1827</v>
      </c>
      <c r="B208" s="200">
        <v>1.181</v>
      </c>
      <c r="C208" s="177" t="s">
        <v>48</v>
      </c>
      <c r="D208" s="122" t="s">
        <v>48</v>
      </c>
      <c r="E208" s="122" t="s">
        <v>48</v>
      </c>
      <c r="F208" s="98"/>
      <c r="G208" s="469" t="s">
        <v>48</v>
      </c>
      <c r="H208" s="197" t="s">
        <v>48</v>
      </c>
      <c r="I208" s="122" t="s">
        <v>48</v>
      </c>
      <c r="J208" s="122" t="s">
        <v>48</v>
      </c>
      <c r="K208" s="196" t="s">
        <v>49</v>
      </c>
      <c r="L208" s="169" t="s">
        <v>48</v>
      </c>
      <c r="M208" s="121" t="s">
        <v>48</v>
      </c>
      <c r="N208" s="119">
        <v>8.2299999999999998E-2</v>
      </c>
      <c r="O208" s="166">
        <v>7.9500000000000001E-2</v>
      </c>
      <c r="P208" s="122">
        <f t="shared" si="37"/>
        <v>2.7999999999999969E-3</v>
      </c>
      <c r="Q208" s="123">
        <v>0</v>
      </c>
      <c r="R208" s="170" t="s">
        <v>48</v>
      </c>
      <c r="S208" s="149" t="s">
        <v>48</v>
      </c>
      <c r="T208" s="168">
        <v>75.599999999999994</v>
      </c>
      <c r="U208" s="199">
        <f t="shared" si="35"/>
        <v>-0.10743801652892572</v>
      </c>
      <c r="V208" s="172" t="s">
        <v>48</v>
      </c>
      <c r="W208" s="173" t="s">
        <v>48</v>
      </c>
      <c r="X208" s="174" t="s">
        <v>48</v>
      </c>
      <c r="Y208" s="177" t="s">
        <v>48</v>
      </c>
      <c r="Z208" s="189" t="s">
        <v>48</v>
      </c>
      <c r="AA208" s="183"/>
      <c r="AB208" s="11"/>
      <c r="AC208" s="201"/>
    </row>
    <row r="209" spans="1:29" ht="18" customHeight="1" x14ac:dyDescent="0.2">
      <c r="A209" s="127">
        <v>1826</v>
      </c>
      <c r="B209" s="200">
        <v>1.177</v>
      </c>
      <c r="C209" s="177" t="s">
        <v>48</v>
      </c>
      <c r="D209" s="122" t="s">
        <v>48</v>
      </c>
      <c r="E209" s="122" t="s">
        <v>48</v>
      </c>
      <c r="F209" s="98"/>
      <c r="G209" s="469" t="s">
        <v>48</v>
      </c>
      <c r="H209" s="197" t="s">
        <v>48</v>
      </c>
      <c r="I209" s="122" t="s">
        <v>48</v>
      </c>
      <c r="J209" s="122" t="s">
        <v>48</v>
      </c>
      <c r="K209" s="196" t="s">
        <v>49</v>
      </c>
      <c r="L209" s="169" t="s">
        <v>48</v>
      </c>
      <c r="M209" s="121" t="s">
        <v>48</v>
      </c>
      <c r="N209" s="119">
        <v>7.7600000000000002E-2</v>
      </c>
      <c r="O209" s="166">
        <v>8.5000000000000006E-2</v>
      </c>
      <c r="P209" s="122">
        <f t="shared" si="37"/>
        <v>-7.4000000000000038E-3</v>
      </c>
      <c r="Q209" s="123">
        <f>P209/B209</f>
        <v>-6.2871707731520848E-3</v>
      </c>
      <c r="R209" s="170" t="s">
        <v>48</v>
      </c>
      <c r="S209" s="149" t="s">
        <v>48</v>
      </c>
      <c r="T209" s="168">
        <v>84.7</v>
      </c>
      <c r="U209" s="199">
        <f t="shared" si="35"/>
        <v>-9.3147751605995741E-2</v>
      </c>
      <c r="V209" s="172" t="s">
        <v>48</v>
      </c>
      <c r="W209" s="173" t="s">
        <v>48</v>
      </c>
      <c r="X209" s="174" t="s">
        <v>48</v>
      </c>
      <c r="Y209" s="177" t="s">
        <v>48</v>
      </c>
      <c r="Z209" s="189" t="s">
        <v>48</v>
      </c>
      <c r="AA209" s="183"/>
      <c r="AB209" s="11"/>
      <c r="AC209" s="201"/>
    </row>
    <row r="210" spans="1:29" ht="18" customHeight="1" x14ac:dyDescent="0.2">
      <c r="A210" s="127">
        <v>1825</v>
      </c>
      <c r="B210" s="200">
        <v>1.2450000000000001</v>
      </c>
      <c r="C210" s="177" t="s">
        <v>48</v>
      </c>
      <c r="D210" s="122" t="s">
        <v>48</v>
      </c>
      <c r="E210" s="122" t="s">
        <v>48</v>
      </c>
      <c r="F210" s="98"/>
      <c r="G210" s="469" t="s">
        <v>48</v>
      </c>
      <c r="H210" s="197" t="s">
        <v>48</v>
      </c>
      <c r="I210" s="122" t="s">
        <v>48</v>
      </c>
      <c r="J210" s="122" t="s">
        <v>48</v>
      </c>
      <c r="K210" s="196" t="s">
        <v>49</v>
      </c>
      <c r="L210" s="169" t="s">
        <v>48</v>
      </c>
      <c r="M210" s="121" t="s">
        <v>48</v>
      </c>
      <c r="N210" s="119">
        <v>9.9500000000000005E-2</v>
      </c>
      <c r="O210" s="166">
        <v>9.6299999999999997E-2</v>
      </c>
      <c r="P210" s="122">
        <f t="shared" si="37"/>
        <v>3.2000000000000084E-3</v>
      </c>
      <c r="Q210" s="123">
        <v>0</v>
      </c>
      <c r="R210" s="170" t="s">
        <v>48</v>
      </c>
      <c r="S210" s="149" t="s">
        <v>48</v>
      </c>
      <c r="T210" s="168">
        <v>93.4</v>
      </c>
      <c r="U210" s="199">
        <f t="shared" si="35"/>
        <v>-2.7083333333333275E-2</v>
      </c>
      <c r="V210" s="172" t="s">
        <v>48</v>
      </c>
      <c r="W210" s="173" t="s">
        <v>48</v>
      </c>
      <c r="X210" s="174" t="s">
        <v>48</v>
      </c>
      <c r="Y210" s="177" t="s">
        <v>48</v>
      </c>
      <c r="Z210" s="189" t="s">
        <v>48</v>
      </c>
      <c r="AA210" s="183"/>
      <c r="AB210" s="11"/>
      <c r="AC210" s="201"/>
    </row>
    <row r="211" spans="1:29" ht="18" customHeight="1" x14ac:dyDescent="0.2">
      <c r="A211" s="127">
        <v>1824</v>
      </c>
      <c r="B211" s="200">
        <v>1.109</v>
      </c>
      <c r="C211" s="177" t="s">
        <v>48</v>
      </c>
      <c r="D211" s="122" t="s">
        <v>48</v>
      </c>
      <c r="E211" s="122" t="s">
        <v>48</v>
      </c>
      <c r="F211" s="98"/>
      <c r="G211" s="469" t="s">
        <v>48</v>
      </c>
      <c r="H211" s="197" t="s">
        <v>48</v>
      </c>
      <c r="I211" s="122" t="s">
        <v>48</v>
      </c>
      <c r="J211" s="122" t="s">
        <v>48</v>
      </c>
      <c r="K211" s="196" t="s">
        <v>49</v>
      </c>
      <c r="L211" s="169" t="s">
        <v>48</v>
      </c>
      <c r="M211" s="121" t="s">
        <v>48</v>
      </c>
      <c r="N211" s="119">
        <v>7.5999999999999998E-2</v>
      </c>
      <c r="O211" s="166">
        <v>8.0500000000000002E-2</v>
      </c>
      <c r="P211" s="122">
        <f t="shared" si="37"/>
        <v>-4.500000000000004E-3</v>
      </c>
      <c r="Q211" s="123">
        <v>0</v>
      </c>
      <c r="R211" s="170" t="s">
        <v>48</v>
      </c>
      <c r="S211" s="149" t="s">
        <v>48</v>
      </c>
      <c r="T211" s="168">
        <v>96</v>
      </c>
      <c r="U211" s="199">
        <f t="shared" si="35"/>
        <v>-9.2879256965944859E-3</v>
      </c>
      <c r="V211" s="172" t="s">
        <v>48</v>
      </c>
      <c r="W211" s="173" t="s">
        <v>48</v>
      </c>
      <c r="X211" s="174" t="s">
        <v>48</v>
      </c>
      <c r="Y211" s="177" t="s">
        <v>48</v>
      </c>
      <c r="Z211" s="189" t="s">
        <v>48</v>
      </c>
      <c r="AA211" s="183"/>
      <c r="AB211" s="11"/>
      <c r="AC211" s="201"/>
    </row>
    <row r="212" spans="1:29" ht="18" customHeight="1" x14ac:dyDescent="0.2">
      <c r="A212" s="127">
        <v>1823</v>
      </c>
      <c r="B212" s="200">
        <v>1.093</v>
      </c>
      <c r="C212" s="177" t="s">
        <v>48</v>
      </c>
      <c r="D212" s="122" t="s">
        <v>48</v>
      </c>
      <c r="E212" s="122" t="s">
        <v>48</v>
      </c>
      <c r="F212" s="98"/>
      <c r="G212" s="469" t="s">
        <v>48</v>
      </c>
      <c r="H212" s="197" t="s">
        <v>48</v>
      </c>
      <c r="I212" s="122" t="s">
        <v>48</v>
      </c>
      <c r="J212" s="122" t="s">
        <v>48</v>
      </c>
      <c r="K212" s="196" t="s">
        <v>49</v>
      </c>
      <c r="L212" s="169" t="s">
        <v>48</v>
      </c>
      <c r="M212" s="121" t="s">
        <v>48</v>
      </c>
      <c r="N212" s="119">
        <v>7.4700000000000003E-2</v>
      </c>
      <c r="O212" s="166">
        <v>7.7600000000000002E-2</v>
      </c>
      <c r="P212" s="122">
        <f t="shared" si="37"/>
        <v>-2.8999999999999998E-3</v>
      </c>
      <c r="Q212" s="123">
        <v>0</v>
      </c>
      <c r="R212" s="170" t="s">
        <v>48</v>
      </c>
      <c r="S212" s="149" t="s">
        <v>48</v>
      </c>
      <c r="T212" s="168">
        <v>96.9</v>
      </c>
      <c r="U212" s="199">
        <f t="shared" si="35"/>
        <v>-0.12228260869565216</v>
      </c>
      <c r="V212" s="172" t="s">
        <v>48</v>
      </c>
      <c r="W212" s="173" t="s">
        <v>48</v>
      </c>
      <c r="X212" s="174" t="s">
        <v>48</v>
      </c>
      <c r="Y212" s="177" t="s">
        <v>48</v>
      </c>
      <c r="Z212" s="189" t="s">
        <v>48</v>
      </c>
      <c r="AA212" s="183"/>
      <c r="AB212" s="11"/>
      <c r="AC212" s="201"/>
    </row>
    <row r="213" spans="1:29" ht="18" customHeight="1" x14ac:dyDescent="0.2">
      <c r="A213" s="127">
        <v>1822</v>
      </c>
      <c r="B213" s="200">
        <v>1.1240000000000001</v>
      </c>
      <c r="C213" s="177" t="s">
        <v>48</v>
      </c>
      <c r="D213" s="122" t="s">
        <v>48</v>
      </c>
      <c r="E213" s="122" t="s">
        <v>48</v>
      </c>
      <c r="F213" s="98"/>
      <c r="G213" s="469" t="s">
        <v>48</v>
      </c>
      <c r="H213" s="197" t="s">
        <v>48</v>
      </c>
      <c r="I213" s="122" t="s">
        <v>48</v>
      </c>
      <c r="J213" s="122" t="s">
        <v>48</v>
      </c>
      <c r="K213" s="196" t="s">
        <v>49</v>
      </c>
      <c r="L213" s="169" t="s">
        <v>48</v>
      </c>
      <c r="M213" s="121" t="s">
        <v>48</v>
      </c>
      <c r="N213" s="119">
        <v>7.22E-2</v>
      </c>
      <c r="O213" s="166">
        <v>8.3199999999999996E-2</v>
      </c>
      <c r="P213" s="122">
        <f t="shared" si="37"/>
        <v>-1.0999999999999996E-2</v>
      </c>
      <c r="Q213" s="123">
        <f>P213/B213</f>
        <v>-9.7864768683273984E-3</v>
      </c>
      <c r="R213" s="170" t="s">
        <v>48</v>
      </c>
      <c r="S213" s="149" t="s">
        <v>48</v>
      </c>
      <c r="T213" s="168">
        <v>110.4</v>
      </c>
      <c r="U213" s="199">
        <f t="shared" si="35"/>
        <v>-0.13207547169811318</v>
      </c>
      <c r="V213" s="172" t="s">
        <v>48</v>
      </c>
      <c r="W213" s="173" t="s">
        <v>48</v>
      </c>
      <c r="X213" s="174" t="s">
        <v>48</v>
      </c>
      <c r="Y213" s="177" t="s">
        <v>48</v>
      </c>
      <c r="Z213" s="189" t="s">
        <v>48</v>
      </c>
      <c r="AA213" s="183"/>
      <c r="AB213" s="11"/>
      <c r="AC213" s="201"/>
    </row>
    <row r="214" spans="1:29" ht="18" customHeight="1" x14ac:dyDescent="0.2">
      <c r="A214" s="127">
        <v>1821</v>
      </c>
      <c r="B214" s="200">
        <v>1.0289999999999999</v>
      </c>
      <c r="C214" s="177" t="s">
        <v>48</v>
      </c>
      <c r="D214" s="122" t="s">
        <v>48</v>
      </c>
      <c r="E214" s="122" t="s">
        <v>48</v>
      </c>
      <c r="F214" s="98"/>
      <c r="G214" s="469" t="s">
        <v>48</v>
      </c>
      <c r="H214" s="197" t="s">
        <v>48</v>
      </c>
      <c r="I214" s="122" t="s">
        <v>48</v>
      </c>
      <c r="J214" s="122" t="s">
        <v>48</v>
      </c>
      <c r="K214" s="196" t="s">
        <v>49</v>
      </c>
      <c r="L214" s="169" t="s">
        <v>48</v>
      </c>
      <c r="M214" s="121" t="s">
        <v>48</v>
      </c>
      <c r="N214" s="119">
        <v>6.5100000000000005E-2</v>
      </c>
      <c r="O214" s="166">
        <v>6.2600000000000003E-2</v>
      </c>
      <c r="P214" s="122">
        <f t="shared" si="37"/>
        <v>2.5000000000000022E-3</v>
      </c>
      <c r="Q214" s="123">
        <v>0</v>
      </c>
      <c r="R214" s="170" t="s">
        <v>48</v>
      </c>
      <c r="S214" s="149" t="s">
        <v>48</v>
      </c>
      <c r="T214" s="168">
        <v>127.2</v>
      </c>
      <c r="U214" s="199">
        <f t="shared" si="35"/>
        <v>0.13672922252010722</v>
      </c>
      <c r="V214" s="172" t="s">
        <v>48</v>
      </c>
      <c r="W214" s="173" t="s">
        <v>48</v>
      </c>
      <c r="X214" s="174" t="s">
        <v>48</v>
      </c>
      <c r="Y214" s="177" t="s">
        <v>48</v>
      </c>
      <c r="Z214" s="189" t="s">
        <v>48</v>
      </c>
      <c r="AA214" s="183"/>
      <c r="AB214" s="11"/>
      <c r="AC214" s="201"/>
    </row>
    <row r="215" spans="1:29" ht="18" customHeight="1" x14ac:dyDescent="0.2">
      <c r="A215" s="127">
        <v>1820</v>
      </c>
      <c r="B215" s="200">
        <v>1.083</v>
      </c>
      <c r="C215" s="177" t="s">
        <v>48</v>
      </c>
      <c r="D215" s="122" t="s">
        <v>48</v>
      </c>
      <c r="E215" s="122" t="s">
        <v>48</v>
      </c>
      <c r="F215" s="98"/>
      <c r="G215" s="469" t="s">
        <v>48</v>
      </c>
      <c r="H215" s="197" t="s">
        <v>48</v>
      </c>
      <c r="I215" s="122" t="s">
        <v>48</v>
      </c>
      <c r="J215" s="122" t="s">
        <v>48</v>
      </c>
      <c r="K215" s="196" t="s">
        <v>49</v>
      </c>
      <c r="L215" s="169" t="s">
        <v>48</v>
      </c>
      <c r="M215" s="121" t="s">
        <v>48</v>
      </c>
      <c r="N215" s="119">
        <v>6.9699999999999998E-2</v>
      </c>
      <c r="O215" s="166">
        <v>7.4499999999999997E-2</v>
      </c>
      <c r="P215" s="122">
        <f t="shared" si="37"/>
        <v>-4.7999999999999987E-3</v>
      </c>
      <c r="Q215" s="123">
        <v>0</v>
      </c>
      <c r="R215" s="170" t="s">
        <v>48</v>
      </c>
      <c r="S215" s="149" t="s">
        <v>48</v>
      </c>
      <c r="T215" s="168">
        <v>111.9</v>
      </c>
      <c r="U215" s="199">
        <f t="shared" si="35"/>
        <v>0.158385093167702</v>
      </c>
      <c r="V215" s="172" t="s">
        <v>48</v>
      </c>
      <c r="W215" s="173" t="s">
        <v>48</v>
      </c>
      <c r="X215" s="174" t="s">
        <v>48</v>
      </c>
      <c r="Y215" s="177" t="s">
        <v>48</v>
      </c>
      <c r="Z215" s="189" t="s">
        <v>48</v>
      </c>
      <c r="AA215" s="183"/>
      <c r="AB215" s="11"/>
      <c r="AC215" s="203"/>
    </row>
    <row r="216" spans="1:29" ht="18" customHeight="1" x14ac:dyDescent="0.2">
      <c r="A216" s="127">
        <v>1819</v>
      </c>
      <c r="B216" s="200">
        <v>1.224</v>
      </c>
      <c r="C216" s="177" t="s">
        <v>48</v>
      </c>
      <c r="D216" s="122" t="s">
        <v>48</v>
      </c>
      <c r="E216" s="122" t="s">
        <v>48</v>
      </c>
      <c r="F216" s="98"/>
      <c r="G216" s="469" t="s">
        <v>48</v>
      </c>
      <c r="H216" s="197" t="s">
        <v>48</v>
      </c>
      <c r="I216" s="122" t="s">
        <v>48</v>
      </c>
      <c r="J216" s="122" t="s">
        <v>48</v>
      </c>
      <c r="K216" s="196" t="s">
        <v>49</v>
      </c>
      <c r="L216" s="169" t="s">
        <v>48</v>
      </c>
      <c r="M216" s="121" t="s">
        <v>48</v>
      </c>
      <c r="N216" s="119">
        <v>7.0099999999999996E-2</v>
      </c>
      <c r="O216" s="166">
        <v>8.7099999999999997E-2</v>
      </c>
      <c r="P216" s="122">
        <f t="shared" si="37"/>
        <v>-1.7000000000000001E-2</v>
      </c>
      <c r="Q216" s="123">
        <f t="shared" ref="Q216:Q232" si="38">P216/B216</f>
        <v>-1.388888888888889E-2</v>
      </c>
      <c r="R216" s="170" t="s">
        <v>48</v>
      </c>
      <c r="S216" s="149" t="s">
        <v>48</v>
      </c>
      <c r="T216" s="168">
        <v>96.6</v>
      </c>
      <c r="U216" s="199">
        <f t="shared" si="35"/>
        <v>3.426124197002129E-2</v>
      </c>
      <c r="V216" s="172" t="s">
        <v>48</v>
      </c>
      <c r="W216" s="173" t="s">
        <v>48</v>
      </c>
      <c r="X216" s="174" t="s">
        <v>48</v>
      </c>
      <c r="Y216" s="177" t="s">
        <v>48</v>
      </c>
      <c r="Z216" s="189" t="s">
        <v>48</v>
      </c>
      <c r="AA216" s="183"/>
      <c r="AB216" s="11"/>
      <c r="AC216" s="203"/>
    </row>
    <row r="217" spans="1:29" ht="18" customHeight="1" x14ac:dyDescent="0.2">
      <c r="A217" s="127">
        <v>1818</v>
      </c>
      <c r="B217" s="200">
        <v>1.3580000000000001</v>
      </c>
      <c r="C217" s="177" t="s">
        <v>48</v>
      </c>
      <c r="D217" s="122" t="s">
        <v>48</v>
      </c>
      <c r="E217" s="122" t="s">
        <v>48</v>
      </c>
      <c r="F217" s="98"/>
      <c r="G217" s="469" t="s">
        <v>48</v>
      </c>
      <c r="H217" s="197" t="s">
        <v>48</v>
      </c>
      <c r="I217" s="122" t="s">
        <v>48</v>
      </c>
      <c r="J217" s="122" t="s">
        <v>48</v>
      </c>
      <c r="K217" s="196" t="s">
        <v>49</v>
      </c>
      <c r="L217" s="169" t="s">
        <v>48</v>
      </c>
      <c r="M217" s="121" t="s">
        <v>48</v>
      </c>
      <c r="N217" s="119">
        <v>9.3299999999999994E-2</v>
      </c>
      <c r="O217" s="166">
        <v>0.12180000000000001</v>
      </c>
      <c r="P217" s="122">
        <f t="shared" si="37"/>
        <v>-2.8500000000000011E-2</v>
      </c>
      <c r="Q217" s="123">
        <f t="shared" si="38"/>
        <v>-2.0986745213549342E-2</v>
      </c>
      <c r="R217" s="170" t="s">
        <v>48</v>
      </c>
      <c r="S217" s="149" t="s">
        <v>48</v>
      </c>
      <c r="T217" s="168">
        <v>93.4</v>
      </c>
      <c r="U217" s="199">
        <f t="shared" si="35"/>
        <v>-2.7083333333333275E-2</v>
      </c>
      <c r="V217" s="172" t="s">
        <v>48</v>
      </c>
      <c r="W217" s="173" t="s">
        <v>48</v>
      </c>
      <c r="X217" s="174" t="s">
        <v>48</v>
      </c>
      <c r="Y217" s="177" t="s">
        <v>48</v>
      </c>
      <c r="Z217" s="189" t="s">
        <v>48</v>
      </c>
      <c r="AA217" s="183"/>
      <c r="AB217" s="11"/>
      <c r="AC217" s="203"/>
    </row>
    <row r="218" spans="1:29" ht="18" customHeight="1" x14ac:dyDescent="0.2">
      <c r="A218" s="127">
        <v>1817</v>
      </c>
      <c r="B218" s="200">
        <v>1.325</v>
      </c>
      <c r="C218" s="177" t="s">
        <v>48</v>
      </c>
      <c r="D218" s="122" t="s">
        <v>48</v>
      </c>
      <c r="E218" s="122" t="s">
        <v>48</v>
      </c>
      <c r="F218" s="98"/>
      <c r="G218" s="469" t="s">
        <v>48</v>
      </c>
      <c r="H218" s="197" t="s">
        <v>48</v>
      </c>
      <c r="I218" s="122" t="s">
        <v>48</v>
      </c>
      <c r="J218" s="122" t="s">
        <v>48</v>
      </c>
      <c r="K218" s="196" t="s">
        <v>49</v>
      </c>
      <c r="L218" s="169" t="s">
        <v>48</v>
      </c>
      <c r="M218" s="121" t="s">
        <v>48</v>
      </c>
      <c r="N218" s="119">
        <v>8.77E-2</v>
      </c>
      <c r="O218" s="166">
        <v>9.9299999999999999E-2</v>
      </c>
      <c r="P218" s="122">
        <f t="shared" si="37"/>
        <v>-1.1599999999999999E-2</v>
      </c>
      <c r="Q218" s="123">
        <f t="shared" si="38"/>
        <v>-8.7547169811320758E-3</v>
      </c>
      <c r="R218" s="170" t="s">
        <v>48</v>
      </c>
      <c r="S218" s="149" t="s">
        <v>48</v>
      </c>
      <c r="T218" s="168">
        <v>96</v>
      </c>
      <c r="U218" s="199">
        <f t="shared" si="35"/>
        <v>-9.2879256965944859E-3</v>
      </c>
      <c r="V218" s="172" t="s">
        <v>48</v>
      </c>
      <c r="W218" s="173" t="s">
        <v>48</v>
      </c>
      <c r="X218" s="174" t="s">
        <v>48</v>
      </c>
      <c r="Y218" s="177" t="s">
        <v>48</v>
      </c>
      <c r="Z218" s="189" t="s">
        <v>48</v>
      </c>
      <c r="AA218" s="183"/>
      <c r="AB218" s="11"/>
      <c r="AC218" s="203"/>
    </row>
    <row r="219" spans="1:29" ht="18" customHeight="1" x14ac:dyDescent="0.2">
      <c r="A219" s="127">
        <v>1816</v>
      </c>
      <c r="B219" s="200">
        <v>1.2849999999999999</v>
      </c>
      <c r="C219" s="177" t="s">
        <v>48</v>
      </c>
      <c r="D219" s="122" t="s">
        <v>48</v>
      </c>
      <c r="E219" s="122" t="s">
        <v>48</v>
      </c>
      <c r="F219" s="98"/>
      <c r="G219" s="469" t="s">
        <v>48</v>
      </c>
      <c r="H219" s="197" t="s">
        <v>48</v>
      </c>
      <c r="I219" s="122" t="s">
        <v>48</v>
      </c>
      <c r="J219" s="122" t="s">
        <v>48</v>
      </c>
      <c r="K219" s="196" t="s">
        <v>49</v>
      </c>
      <c r="L219" s="169" t="s">
        <v>48</v>
      </c>
      <c r="M219" s="121" t="s">
        <v>48</v>
      </c>
      <c r="N219" s="119">
        <v>8.1900000000000001E-2</v>
      </c>
      <c r="O219" s="166">
        <v>0.14710000000000001</v>
      </c>
      <c r="P219" s="122">
        <f t="shared" si="37"/>
        <v>-6.5200000000000008E-2</v>
      </c>
      <c r="Q219" s="123">
        <f t="shared" si="38"/>
        <v>-5.0739299610894954E-2</v>
      </c>
      <c r="R219" s="170" t="s">
        <v>48</v>
      </c>
      <c r="S219" s="149" t="s">
        <v>48</v>
      </c>
      <c r="T219" s="168">
        <v>96.9</v>
      </c>
      <c r="U219" s="199">
        <f t="shared" ref="U219:U234" si="39">(T219-T220)/T220</f>
        <v>-0.12228260869565216</v>
      </c>
      <c r="V219" s="172" t="s">
        <v>48</v>
      </c>
      <c r="W219" s="173" t="s">
        <v>48</v>
      </c>
      <c r="X219" s="174" t="s">
        <v>48</v>
      </c>
      <c r="Y219" s="177" t="s">
        <v>48</v>
      </c>
      <c r="Z219" s="189" t="s">
        <v>48</v>
      </c>
      <c r="AA219" s="183"/>
      <c r="AB219" s="11"/>
      <c r="AC219" s="203"/>
    </row>
    <row r="220" spans="1:29" ht="18" customHeight="1" x14ac:dyDescent="0.2">
      <c r="A220" s="127">
        <v>1815</v>
      </c>
      <c r="B220" s="200">
        <v>1.2470000000000001</v>
      </c>
      <c r="C220" s="177" t="s">
        <v>48</v>
      </c>
      <c r="D220" s="122" t="s">
        <v>48</v>
      </c>
      <c r="E220" s="122" t="s">
        <v>48</v>
      </c>
      <c r="F220" s="98"/>
      <c r="G220" s="469" t="s">
        <v>48</v>
      </c>
      <c r="H220" s="197" t="s">
        <v>48</v>
      </c>
      <c r="I220" s="122" t="s">
        <v>48</v>
      </c>
      <c r="J220" s="122" t="s">
        <v>48</v>
      </c>
      <c r="K220" s="196" t="s">
        <v>49</v>
      </c>
      <c r="L220" s="169" t="s">
        <v>48</v>
      </c>
      <c r="M220" s="121" t="s">
        <v>48</v>
      </c>
      <c r="N220" s="119">
        <v>5.2600000000000001E-2</v>
      </c>
      <c r="O220" s="166">
        <v>0.113</v>
      </c>
      <c r="P220" s="122">
        <f t="shared" si="37"/>
        <v>-6.0400000000000002E-2</v>
      </c>
      <c r="Q220" s="123">
        <f t="shared" si="38"/>
        <v>-4.8436246992782678E-2</v>
      </c>
      <c r="R220" s="170" t="s">
        <v>48</v>
      </c>
      <c r="S220" s="149" t="s">
        <v>48</v>
      </c>
      <c r="T220" s="168">
        <v>110.4</v>
      </c>
      <c r="U220" s="199">
        <f t="shared" si="39"/>
        <v>-0.13207547169811318</v>
      </c>
      <c r="V220" s="172" t="s">
        <v>48</v>
      </c>
      <c r="W220" s="173" t="s">
        <v>48</v>
      </c>
      <c r="X220" s="174" t="s">
        <v>48</v>
      </c>
      <c r="Y220" s="177" t="s">
        <v>48</v>
      </c>
      <c r="Z220" s="189" t="s">
        <v>48</v>
      </c>
      <c r="AA220" s="183"/>
      <c r="AB220" s="11"/>
      <c r="AC220" s="203"/>
    </row>
    <row r="221" spans="1:29" ht="18" customHeight="1" x14ac:dyDescent="0.2">
      <c r="A221" s="127">
        <v>1814</v>
      </c>
      <c r="B221" s="200">
        <v>1.1759999999999999</v>
      </c>
      <c r="C221" s="177" t="s">
        <v>48</v>
      </c>
      <c r="D221" s="122" t="s">
        <v>48</v>
      </c>
      <c r="E221" s="122" t="s">
        <v>48</v>
      </c>
      <c r="F221" s="98"/>
      <c r="G221" s="469" t="s">
        <v>48</v>
      </c>
      <c r="H221" s="197" t="s">
        <v>48</v>
      </c>
      <c r="I221" s="122" t="s">
        <v>48</v>
      </c>
      <c r="J221" s="122" t="s">
        <v>48</v>
      </c>
      <c r="K221" s="196" t="s">
        <v>49</v>
      </c>
      <c r="L221" s="169" t="s">
        <v>48</v>
      </c>
      <c r="M221" s="121" t="s">
        <v>48</v>
      </c>
      <c r="N221" s="119">
        <v>6.8999999999999999E-3</v>
      </c>
      <c r="O221" s="166">
        <v>1.2999999999999999E-2</v>
      </c>
      <c r="P221" s="122">
        <f t="shared" si="37"/>
        <v>-6.0999999999999995E-3</v>
      </c>
      <c r="Q221" s="123">
        <f t="shared" si="38"/>
        <v>-5.1870748299319728E-3</v>
      </c>
      <c r="R221" s="170" t="s">
        <v>48</v>
      </c>
      <c r="S221" s="149" t="s">
        <v>48</v>
      </c>
      <c r="T221" s="168">
        <v>127.2</v>
      </c>
      <c r="U221" s="199">
        <f t="shared" si="39"/>
        <v>0.13672922252010722</v>
      </c>
      <c r="V221" s="172" t="s">
        <v>48</v>
      </c>
      <c r="W221" s="173" t="s">
        <v>48</v>
      </c>
      <c r="X221" s="174" t="s">
        <v>48</v>
      </c>
      <c r="Y221" s="177" t="s">
        <v>48</v>
      </c>
      <c r="Z221" s="189" t="s">
        <v>48</v>
      </c>
      <c r="AA221" s="183"/>
      <c r="AB221" s="11"/>
      <c r="AC221" s="203"/>
    </row>
    <row r="222" spans="1:29" ht="18" customHeight="1" x14ac:dyDescent="0.2">
      <c r="A222" s="127">
        <v>1813</v>
      </c>
      <c r="B222" s="200">
        <v>0.99399999999999999</v>
      </c>
      <c r="C222" s="177" t="s">
        <v>48</v>
      </c>
      <c r="D222" s="122" t="s">
        <v>48</v>
      </c>
      <c r="E222" s="122" t="s">
        <v>48</v>
      </c>
      <c r="F222" s="98"/>
      <c r="G222" s="469" t="s">
        <v>48</v>
      </c>
      <c r="H222" s="197" t="s">
        <v>48</v>
      </c>
      <c r="I222" s="122" t="s">
        <v>48</v>
      </c>
      <c r="J222" s="122" t="s">
        <v>48</v>
      </c>
      <c r="K222" s="196" t="s">
        <v>49</v>
      </c>
      <c r="L222" s="169" t="s">
        <v>48</v>
      </c>
      <c r="M222" s="121" t="s">
        <v>48</v>
      </c>
      <c r="N222" s="119">
        <v>2.7900000000000001E-2</v>
      </c>
      <c r="O222" s="166">
        <v>2.1999999999999999E-2</v>
      </c>
      <c r="P222" s="122">
        <f t="shared" si="37"/>
        <v>5.9000000000000025E-3</v>
      </c>
      <c r="Q222" s="123">
        <f t="shared" si="38"/>
        <v>5.935613682092558E-3</v>
      </c>
      <c r="R222" s="170" t="s">
        <v>48</v>
      </c>
      <c r="S222" s="149" t="s">
        <v>48</v>
      </c>
      <c r="T222" s="168">
        <v>111.9</v>
      </c>
      <c r="U222" s="199">
        <f t="shared" si="39"/>
        <v>0.158385093167702</v>
      </c>
      <c r="V222" s="172" t="s">
        <v>48</v>
      </c>
      <c r="W222" s="173" t="s">
        <v>48</v>
      </c>
      <c r="X222" s="174" t="s">
        <v>48</v>
      </c>
      <c r="Y222" s="177" t="s">
        <v>48</v>
      </c>
      <c r="Z222" s="189" t="s">
        <v>48</v>
      </c>
      <c r="AA222" s="183"/>
      <c r="AB222" s="11"/>
      <c r="AC222" s="203"/>
    </row>
    <row r="223" spans="1:29" ht="18" customHeight="1" x14ac:dyDescent="0.2">
      <c r="A223" s="127">
        <v>1812</v>
      </c>
      <c r="B223" s="200">
        <v>0.82499999999999996</v>
      </c>
      <c r="C223" s="177" t="s">
        <v>48</v>
      </c>
      <c r="D223" s="122" t="s">
        <v>48</v>
      </c>
      <c r="E223" s="122" t="s">
        <v>48</v>
      </c>
      <c r="F223" s="98"/>
      <c r="G223" s="469" t="s">
        <v>48</v>
      </c>
      <c r="H223" s="197" t="s">
        <v>48</v>
      </c>
      <c r="I223" s="122" t="s">
        <v>48</v>
      </c>
      <c r="J223" s="122" t="s">
        <v>48</v>
      </c>
      <c r="K223" s="196" t="s">
        <v>49</v>
      </c>
      <c r="L223" s="169" t="s">
        <v>48</v>
      </c>
      <c r="M223" s="121" t="s">
        <v>48</v>
      </c>
      <c r="N223" s="119">
        <v>3.85E-2</v>
      </c>
      <c r="O223" s="166">
        <v>7.6999999999999999E-2</v>
      </c>
      <c r="P223" s="122">
        <f t="shared" si="37"/>
        <v>-3.85E-2</v>
      </c>
      <c r="Q223" s="123">
        <f t="shared" si="38"/>
        <v>-4.6666666666666669E-2</v>
      </c>
      <c r="R223" s="170" t="s">
        <v>48</v>
      </c>
      <c r="S223" s="149" t="s">
        <v>48</v>
      </c>
      <c r="T223" s="168">
        <v>96.6</v>
      </c>
      <c r="U223" s="199">
        <f t="shared" si="39"/>
        <v>6.6225165562913912E-2</v>
      </c>
      <c r="V223" s="172" t="s">
        <v>48</v>
      </c>
      <c r="W223" s="173" t="s">
        <v>48</v>
      </c>
      <c r="X223" s="174" t="s">
        <v>48</v>
      </c>
      <c r="Y223" s="177" t="s">
        <v>48</v>
      </c>
      <c r="Z223" s="189" t="s">
        <v>48</v>
      </c>
      <c r="AA223" s="183"/>
      <c r="AB223" s="11"/>
      <c r="AC223" s="203"/>
    </row>
    <row r="224" spans="1:29" ht="18" customHeight="1" x14ac:dyDescent="0.2">
      <c r="A224" s="127">
        <v>1811</v>
      </c>
      <c r="B224" s="200">
        <v>0.78900000000000003</v>
      </c>
      <c r="C224" s="177" t="s">
        <v>48</v>
      </c>
      <c r="D224" s="122" t="s">
        <v>48</v>
      </c>
      <c r="E224" s="122" t="s">
        <v>48</v>
      </c>
      <c r="F224" s="98"/>
      <c r="G224" s="469" t="s">
        <v>48</v>
      </c>
      <c r="H224" s="197" t="s">
        <v>48</v>
      </c>
      <c r="I224" s="122" t="s">
        <v>48</v>
      </c>
      <c r="J224" s="122" t="s">
        <v>48</v>
      </c>
      <c r="K224" s="196" t="s">
        <v>49</v>
      </c>
      <c r="L224" s="169" t="s">
        <v>48</v>
      </c>
      <c r="M224" s="121" t="s">
        <v>48</v>
      </c>
      <c r="N224" s="119">
        <v>6.13E-2</v>
      </c>
      <c r="O224" s="166">
        <v>5.3400000000000003E-2</v>
      </c>
      <c r="P224" s="122">
        <f t="shared" si="37"/>
        <v>7.8999999999999973E-3</v>
      </c>
      <c r="Q224" s="123">
        <f t="shared" si="38"/>
        <v>1.0012674271229401E-2</v>
      </c>
      <c r="R224" s="170" t="s">
        <v>48</v>
      </c>
      <c r="S224" s="149" t="s">
        <v>48</v>
      </c>
      <c r="T224" s="168">
        <v>90.6</v>
      </c>
      <c r="U224" s="199">
        <f t="shared" si="39"/>
        <v>-4.1269841269841331E-2</v>
      </c>
      <c r="V224" s="172" t="s">
        <v>48</v>
      </c>
      <c r="W224" s="173" t="s">
        <v>48</v>
      </c>
      <c r="X224" s="174" t="s">
        <v>48</v>
      </c>
      <c r="Y224" s="177" t="s">
        <v>48</v>
      </c>
      <c r="Z224" s="189" t="s">
        <v>48</v>
      </c>
      <c r="AA224" s="183"/>
      <c r="AB224" s="11"/>
      <c r="AC224" s="203"/>
    </row>
    <row r="225" spans="1:29" ht="18" customHeight="1" x14ac:dyDescent="0.2">
      <c r="A225" s="127">
        <v>1810</v>
      </c>
      <c r="B225" s="200">
        <v>0.77</v>
      </c>
      <c r="C225" s="177" t="s">
        <v>48</v>
      </c>
      <c r="D225" s="122" t="s">
        <v>48</v>
      </c>
      <c r="E225" s="122" t="s">
        <v>48</v>
      </c>
      <c r="F225" s="98"/>
      <c r="G225" s="469" t="s">
        <v>48</v>
      </c>
      <c r="H225" s="197" t="s">
        <v>48</v>
      </c>
      <c r="I225" s="122" t="s">
        <v>48</v>
      </c>
      <c r="J225" s="122" t="s">
        <v>48</v>
      </c>
      <c r="K225" s="196" t="s">
        <v>49</v>
      </c>
      <c r="L225" s="169" t="s">
        <v>48</v>
      </c>
      <c r="M225" s="121" t="s">
        <v>48</v>
      </c>
      <c r="N225" s="119">
        <v>6.6799999999999998E-2</v>
      </c>
      <c r="O225" s="166">
        <v>8.5400000000000004E-2</v>
      </c>
      <c r="P225" s="122">
        <f t="shared" si="37"/>
        <v>-1.8600000000000005E-2</v>
      </c>
      <c r="Q225" s="123">
        <f t="shared" si="38"/>
        <v>-2.4155844155844163E-2</v>
      </c>
      <c r="R225" s="170" t="s">
        <v>48</v>
      </c>
      <c r="S225" s="149" t="s">
        <v>48</v>
      </c>
      <c r="T225" s="168">
        <v>94.5</v>
      </c>
      <c r="U225" s="199">
        <f t="shared" si="39"/>
        <v>-1.76715176715177E-2</v>
      </c>
      <c r="V225" s="172" t="s">
        <v>48</v>
      </c>
      <c r="W225" s="173" t="s">
        <v>48</v>
      </c>
      <c r="X225" s="174" t="s">
        <v>48</v>
      </c>
      <c r="Y225" s="177" t="s">
        <v>48</v>
      </c>
      <c r="Z225" s="189" t="s">
        <v>48</v>
      </c>
      <c r="AA225" s="183"/>
      <c r="AB225" s="11"/>
      <c r="AC225" s="203"/>
    </row>
    <row r="226" spans="1:29" ht="18" customHeight="1" x14ac:dyDescent="0.2">
      <c r="A226" s="127">
        <v>1809</v>
      </c>
      <c r="B226" s="200">
        <v>0.71699999999999997</v>
      </c>
      <c r="C226" s="177" t="s">
        <v>48</v>
      </c>
      <c r="D226" s="122" t="s">
        <v>48</v>
      </c>
      <c r="E226" s="122" t="s">
        <v>48</v>
      </c>
      <c r="F226" s="98"/>
      <c r="G226" s="469" t="s">
        <v>48</v>
      </c>
      <c r="H226" s="197" t="s">
        <v>48</v>
      </c>
      <c r="I226" s="122" t="s">
        <v>48</v>
      </c>
      <c r="J226" s="122" t="s">
        <v>48</v>
      </c>
      <c r="K226" s="196" t="s">
        <v>49</v>
      </c>
      <c r="L226" s="169" t="s">
        <v>48</v>
      </c>
      <c r="M226" s="121" t="s">
        <v>48</v>
      </c>
      <c r="N226" s="119">
        <v>5.2200000000000003E-2</v>
      </c>
      <c r="O226" s="166">
        <v>5.9400000000000001E-2</v>
      </c>
      <c r="P226" s="122">
        <f t="shared" si="37"/>
        <v>-7.1999999999999981E-3</v>
      </c>
      <c r="Q226" s="123">
        <f t="shared" si="38"/>
        <v>-1.0041841004184099E-2</v>
      </c>
      <c r="R226" s="170" t="s">
        <v>48</v>
      </c>
      <c r="S226" s="149" t="s">
        <v>48</v>
      </c>
      <c r="T226" s="168">
        <v>96.2</v>
      </c>
      <c r="U226" s="199">
        <f t="shared" si="39"/>
        <v>0.12646370023419198</v>
      </c>
      <c r="V226" s="172" t="s">
        <v>48</v>
      </c>
      <c r="W226" s="173" t="s">
        <v>48</v>
      </c>
      <c r="X226" s="174" t="s">
        <v>48</v>
      </c>
      <c r="Y226" s="177" t="s">
        <v>48</v>
      </c>
      <c r="Z226" s="189" t="s">
        <v>48</v>
      </c>
      <c r="AA226" s="183"/>
      <c r="AB226" s="11"/>
      <c r="AC226" s="203"/>
    </row>
    <row r="227" spans="1:29" ht="18" customHeight="1" x14ac:dyDescent="0.2">
      <c r="A227" s="127">
        <v>1808</v>
      </c>
      <c r="B227" s="200">
        <v>0.64</v>
      </c>
      <c r="C227" s="177" t="s">
        <v>48</v>
      </c>
      <c r="D227" s="122" t="s">
        <v>48</v>
      </c>
      <c r="E227" s="122" t="s">
        <v>48</v>
      </c>
      <c r="F227" s="98"/>
      <c r="G227" s="469" t="s">
        <v>48</v>
      </c>
      <c r="H227" s="197" t="s">
        <v>48</v>
      </c>
      <c r="I227" s="122" t="s">
        <v>48</v>
      </c>
      <c r="J227" s="122" t="s">
        <v>48</v>
      </c>
      <c r="K227" s="196" t="s">
        <v>49</v>
      </c>
      <c r="L227" s="169" t="s">
        <v>48</v>
      </c>
      <c r="M227" s="121" t="s">
        <v>48</v>
      </c>
      <c r="N227" s="119">
        <v>2.24E-2</v>
      </c>
      <c r="O227" s="166">
        <v>5.7000000000000002E-2</v>
      </c>
      <c r="P227" s="122">
        <f t="shared" si="37"/>
        <v>-3.4600000000000006E-2</v>
      </c>
      <c r="Q227" s="123">
        <f t="shared" si="38"/>
        <v>-5.4062500000000006E-2</v>
      </c>
      <c r="R227" s="170" t="s">
        <v>48</v>
      </c>
      <c r="S227" s="149" t="s">
        <v>48</v>
      </c>
      <c r="T227" s="168">
        <v>85.4</v>
      </c>
      <c r="U227" s="199">
        <f t="shared" si="39"/>
        <v>-5.0055617352614011E-2</v>
      </c>
      <c r="V227" s="172" t="s">
        <v>48</v>
      </c>
      <c r="W227" s="173" t="s">
        <v>48</v>
      </c>
      <c r="X227" s="174" t="s">
        <v>48</v>
      </c>
      <c r="Y227" s="177" t="s">
        <v>48</v>
      </c>
      <c r="Z227" s="189" t="s">
        <v>48</v>
      </c>
      <c r="AA227" s="183"/>
      <c r="AB227" s="11"/>
      <c r="AC227" s="203"/>
    </row>
    <row r="228" spans="1:29" ht="18" customHeight="1" x14ac:dyDescent="0.2">
      <c r="A228" s="127">
        <v>1807</v>
      </c>
      <c r="B228" s="200">
        <v>0.68400000000000005</v>
      </c>
      <c r="C228" s="177" t="s">
        <v>48</v>
      </c>
      <c r="D228" s="122" t="s">
        <v>48</v>
      </c>
      <c r="E228" s="122" t="s">
        <v>48</v>
      </c>
      <c r="F228" s="98"/>
      <c r="G228" s="469" t="s">
        <v>48</v>
      </c>
      <c r="H228" s="197" t="s">
        <v>48</v>
      </c>
      <c r="I228" s="122" t="s">
        <v>48</v>
      </c>
      <c r="J228" s="122" t="s">
        <v>48</v>
      </c>
      <c r="K228" s="196" t="s">
        <v>49</v>
      </c>
      <c r="L228" s="169" t="s">
        <v>48</v>
      </c>
      <c r="M228" s="121" t="s">
        <v>48</v>
      </c>
      <c r="N228" s="119">
        <v>0.10829999999999999</v>
      </c>
      <c r="O228" s="166">
        <v>0.13850000000000001</v>
      </c>
      <c r="P228" s="122">
        <f t="shared" si="37"/>
        <v>-3.0200000000000018E-2</v>
      </c>
      <c r="Q228" s="123">
        <f t="shared" si="38"/>
        <v>-4.4152046783625755E-2</v>
      </c>
      <c r="R228" s="170" t="s">
        <v>48</v>
      </c>
      <c r="S228" s="149" t="s">
        <v>48</v>
      </c>
      <c r="T228" s="168">
        <v>89.9</v>
      </c>
      <c r="U228" s="199">
        <f t="shared" si="39"/>
        <v>-4.1577825159914622E-2</v>
      </c>
      <c r="V228" s="172" t="s">
        <v>48</v>
      </c>
      <c r="W228" s="173" t="s">
        <v>48</v>
      </c>
      <c r="X228" s="174" t="s">
        <v>48</v>
      </c>
      <c r="Y228" s="177" t="s">
        <v>48</v>
      </c>
      <c r="Z228" s="189" t="s">
        <v>48</v>
      </c>
      <c r="AA228" s="183"/>
      <c r="AB228" s="11"/>
      <c r="AC228" s="203"/>
    </row>
    <row r="229" spans="1:29" ht="18" customHeight="1" x14ac:dyDescent="0.2">
      <c r="A229" s="127">
        <v>1806</v>
      </c>
      <c r="B229" s="200">
        <v>0.68899999999999995</v>
      </c>
      <c r="C229" s="177" t="s">
        <v>48</v>
      </c>
      <c r="D229" s="122" t="s">
        <v>48</v>
      </c>
      <c r="E229" s="122" t="s">
        <v>48</v>
      </c>
      <c r="F229" s="98"/>
      <c r="G229" s="469" t="s">
        <v>48</v>
      </c>
      <c r="H229" s="197" t="s">
        <v>48</v>
      </c>
      <c r="I229" s="122" t="s">
        <v>48</v>
      </c>
      <c r="J229" s="122" t="s">
        <v>48</v>
      </c>
      <c r="K229" s="196" t="s">
        <v>49</v>
      </c>
      <c r="L229" s="169" t="s">
        <v>48</v>
      </c>
      <c r="M229" s="121" t="s">
        <v>48</v>
      </c>
      <c r="N229" s="119">
        <v>0.10150000000000001</v>
      </c>
      <c r="O229" s="166">
        <v>0.12939999999999999</v>
      </c>
      <c r="P229" s="122">
        <f t="shared" si="37"/>
        <v>-2.789999999999998E-2</v>
      </c>
      <c r="Q229" s="123">
        <f t="shared" si="38"/>
        <v>-4.0493468795355564E-2</v>
      </c>
      <c r="R229" s="170" t="s">
        <v>48</v>
      </c>
      <c r="S229" s="149" t="s">
        <v>48</v>
      </c>
      <c r="T229" s="168">
        <v>93.8</v>
      </c>
      <c r="U229" s="199">
        <f t="shared" si="39"/>
        <v>-2.8985507246376784E-2</v>
      </c>
      <c r="V229" s="172" t="s">
        <v>48</v>
      </c>
      <c r="W229" s="173" t="s">
        <v>48</v>
      </c>
      <c r="X229" s="174" t="s">
        <v>48</v>
      </c>
      <c r="Y229" s="177" t="s">
        <v>48</v>
      </c>
      <c r="Z229" s="189" t="s">
        <v>48</v>
      </c>
      <c r="AA229" s="183"/>
      <c r="AB229" s="11"/>
      <c r="AC229" s="203"/>
    </row>
    <row r="230" spans="1:29" ht="18" customHeight="1" x14ac:dyDescent="0.2">
      <c r="A230" s="127">
        <v>1805</v>
      </c>
      <c r="B230" s="200">
        <v>0.69699999999999995</v>
      </c>
      <c r="C230" s="177" t="s">
        <v>48</v>
      </c>
      <c r="D230" s="122" t="s">
        <v>48</v>
      </c>
      <c r="E230" s="122" t="s">
        <v>48</v>
      </c>
      <c r="F230" s="98"/>
      <c r="G230" s="469" t="s">
        <v>48</v>
      </c>
      <c r="H230" s="197" t="s">
        <v>48</v>
      </c>
      <c r="I230" s="122" t="s">
        <v>48</v>
      </c>
      <c r="J230" s="122" t="s">
        <v>48</v>
      </c>
      <c r="K230" s="196" t="s">
        <v>49</v>
      </c>
      <c r="L230" s="169" t="s">
        <v>48</v>
      </c>
      <c r="M230" s="121" t="s">
        <v>48</v>
      </c>
      <c r="N230" s="119">
        <v>9.5600000000000004E-2</v>
      </c>
      <c r="O230" s="166">
        <v>0.1206</v>
      </c>
      <c r="P230" s="122">
        <f t="shared" si="37"/>
        <v>-2.4999999999999994E-2</v>
      </c>
      <c r="Q230" s="123">
        <f t="shared" si="38"/>
        <v>-3.5868005738880909E-2</v>
      </c>
      <c r="R230" s="170" t="s">
        <v>48</v>
      </c>
      <c r="S230" s="149" t="s">
        <v>48</v>
      </c>
      <c r="T230" s="168">
        <v>96.6</v>
      </c>
      <c r="U230" s="199">
        <f t="shared" si="39"/>
        <v>8.4175084175084181E-2</v>
      </c>
      <c r="V230" s="172" t="s">
        <v>48</v>
      </c>
      <c r="W230" s="173" t="s">
        <v>48</v>
      </c>
      <c r="X230" s="174" t="s">
        <v>48</v>
      </c>
      <c r="Y230" s="177" t="s">
        <v>48</v>
      </c>
      <c r="Z230" s="189" t="s">
        <v>48</v>
      </c>
      <c r="AA230" s="183"/>
      <c r="AB230" s="11"/>
      <c r="AC230" s="203"/>
    </row>
    <row r="231" spans="1:29" ht="18" customHeight="1" x14ac:dyDescent="0.2">
      <c r="A231" s="127">
        <v>1804</v>
      </c>
      <c r="B231" s="200">
        <v>0.625</v>
      </c>
      <c r="C231" s="177" t="s">
        <v>48</v>
      </c>
      <c r="D231" s="122" t="s">
        <v>48</v>
      </c>
      <c r="E231" s="122" t="s">
        <v>48</v>
      </c>
      <c r="F231" s="98"/>
      <c r="G231" s="469" t="s">
        <v>48</v>
      </c>
      <c r="H231" s="197" t="s">
        <v>48</v>
      </c>
      <c r="I231" s="122" t="s">
        <v>48</v>
      </c>
      <c r="J231" s="122" t="s">
        <v>48</v>
      </c>
      <c r="K231" s="196" t="s">
        <v>49</v>
      </c>
      <c r="L231" s="169" t="s">
        <v>48</v>
      </c>
      <c r="M231" s="121" t="s">
        <v>48</v>
      </c>
      <c r="N231" s="119">
        <v>7.7700000000000005E-2</v>
      </c>
      <c r="O231" s="166">
        <v>8.5000000000000006E-2</v>
      </c>
      <c r="P231" s="122">
        <f t="shared" si="37"/>
        <v>-7.3000000000000009E-3</v>
      </c>
      <c r="Q231" s="123">
        <f t="shared" si="38"/>
        <v>-1.1680000000000001E-2</v>
      </c>
      <c r="R231" s="170" t="s">
        <v>48</v>
      </c>
      <c r="S231" s="149" t="s">
        <v>48</v>
      </c>
      <c r="T231" s="168">
        <v>89.1</v>
      </c>
      <c r="U231" s="199">
        <f t="shared" si="39"/>
        <v>9.1911764705882359E-2</v>
      </c>
      <c r="V231" s="172" t="s">
        <v>48</v>
      </c>
      <c r="W231" s="173" t="s">
        <v>48</v>
      </c>
      <c r="X231" s="174" t="s">
        <v>48</v>
      </c>
      <c r="Y231" s="177" t="s">
        <v>48</v>
      </c>
      <c r="Z231" s="189" t="s">
        <v>48</v>
      </c>
      <c r="AA231" s="183"/>
      <c r="AB231" s="11"/>
      <c r="AC231" s="203"/>
    </row>
    <row r="232" spans="1:29" ht="18" customHeight="1" x14ac:dyDescent="0.2">
      <c r="A232" s="127">
        <v>1803</v>
      </c>
      <c r="B232" s="200">
        <v>0.57199999999999995</v>
      </c>
      <c r="C232" s="177" t="s">
        <v>48</v>
      </c>
      <c r="D232" s="122" t="s">
        <v>48</v>
      </c>
      <c r="E232" s="122" t="s">
        <v>48</v>
      </c>
      <c r="F232" s="98"/>
      <c r="G232" s="469" t="s">
        <v>48</v>
      </c>
      <c r="H232" s="197" t="s">
        <v>48</v>
      </c>
      <c r="I232" s="122" t="s">
        <v>48</v>
      </c>
      <c r="J232" s="122" t="s">
        <v>48</v>
      </c>
      <c r="K232" s="196" t="s">
        <v>49</v>
      </c>
      <c r="L232" s="169" t="s">
        <v>48</v>
      </c>
      <c r="M232" s="121" t="s">
        <v>48</v>
      </c>
      <c r="N232" s="119">
        <v>5.5800000000000002E-2</v>
      </c>
      <c r="O232" s="166">
        <v>6.4699999999999994E-2</v>
      </c>
      <c r="P232" s="122">
        <f t="shared" si="37"/>
        <v>-8.8999999999999913E-3</v>
      </c>
      <c r="Q232" s="123">
        <f t="shared" si="38"/>
        <v>-1.5559440559440545E-2</v>
      </c>
      <c r="R232" s="170" t="s">
        <v>48</v>
      </c>
      <c r="S232" s="149" t="s">
        <v>48</v>
      </c>
      <c r="T232" s="168">
        <v>81.599999999999994</v>
      </c>
      <c r="U232" s="199">
        <f t="shared" si="39"/>
        <v>1.8726591760299626E-2</v>
      </c>
      <c r="V232" s="172" t="s">
        <v>48</v>
      </c>
      <c r="W232" s="173" t="s">
        <v>48</v>
      </c>
      <c r="X232" s="174" t="s">
        <v>48</v>
      </c>
      <c r="Y232" s="177" t="s">
        <v>48</v>
      </c>
      <c r="Z232" s="189" t="s">
        <v>48</v>
      </c>
      <c r="AA232" s="183"/>
      <c r="AB232" s="11"/>
      <c r="AC232" s="203"/>
    </row>
    <row r="233" spans="1:29" ht="18" customHeight="1" x14ac:dyDescent="0.2">
      <c r="A233" s="127">
        <v>1802</v>
      </c>
      <c r="B233" s="200">
        <v>0.55500000000000005</v>
      </c>
      <c r="C233" s="177" t="s">
        <v>48</v>
      </c>
      <c r="D233" s="122" t="s">
        <v>48</v>
      </c>
      <c r="E233" s="122" t="s">
        <v>48</v>
      </c>
      <c r="F233" s="98"/>
      <c r="G233" s="469" t="s">
        <v>48</v>
      </c>
      <c r="H233" s="197" t="s">
        <v>48</v>
      </c>
      <c r="I233" s="122" t="s">
        <v>48</v>
      </c>
      <c r="J233" s="122" t="s">
        <v>48</v>
      </c>
      <c r="K233" s="196" t="s">
        <v>49</v>
      </c>
      <c r="L233" s="169" t="s">
        <v>48</v>
      </c>
      <c r="M233" s="121" t="s">
        <v>48</v>
      </c>
      <c r="N233" s="119">
        <v>7.1999999999999995E-2</v>
      </c>
      <c r="O233" s="166">
        <v>7.6300000000000007E-2</v>
      </c>
      <c r="P233" s="122">
        <f t="shared" si="37"/>
        <v>-4.3000000000000121E-3</v>
      </c>
      <c r="Q233" s="123">
        <v>0</v>
      </c>
      <c r="R233" s="170" t="s">
        <v>48</v>
      </c>
      <c r="S233" s="149" t="s">
        <v>48</v>
      </c>
      <c r="T233" s="168">
        <v>80.099999999999994</v>
      </c>
      <c r="U233" s="199">
        <f t="shared" si="39"/>
        <v>-0.15238095238095245</v>
      </c>
      <c r="V233" s="172" t="s">
        <v>48</v>
      </c>
      <c r="W233" s="173" t="s">
        <v>48</v>
      </c>
      <c r="X233" s="174" t="s">
        <v>48</v>
      </c>
      <c r="Y233" s="177" t="s">
        <v>48</v>
      </c>
      <c r="Z233" s="189" t="s">
        <v>48</v>
      </c>
      <c r="AA233" s="183"/>
      <c r="AB233" s="11"/>
      <c r="AC233" s="203"/>
    </row>
    <row r="234" spans="1:29" ht="18" customHeight="1" x14ac:dyDescent="0.2">
      <c r="A234" s="127">
        <v>1801</v>
      </c>
      <c r="B234" s="200">
        <v>0.60799999999999998</v>
      </c>
      <c r="C234" s="177" t="s">
        <v>48</v>
      </c>
      <c r="D234" s="122" t="s">
        <v>48</v>
      </c>
      <c r="E234" s="122" t="s">
        <v>48</v>
      </c>
      <c r="F234" s="98"/>
      <c r="G234" s="469" t="s">
        <v>48</v>
      </c>
      <c r="H234" s="197" t="s">
        <v>48</v>
      </c>
      <c r="I234" s="122" t="s">
        <v>48</v>
      </c>
      <c r="J234" s="122" t="s">
        <v>48</v>
      </c>
      <c r="K234" s="196" t="s">
        <v>49</v>
      </c>
      <c r="L234" s="169" t="s">
        <v>48</v>
      </c>
      <c r="M234" s="121" t="s">
        <v>48</v>
      </c>
      <c r="N234" s="119">
        <v>9.2999999999999999E-2</v>
      </c>
      <c r="O234" s="166">
        <v>0.1114</v>
      </c>
      <c r="P234" s="122">
        <f t="shared" si="37"/>
        <v>-1.84E-2</v>
      </c>
      <c r="Q234" s="123">
        <f>P234/B234</f>
        <v>-3.0263157894736843E-2</v>
      </c>
      <c r="R234" s="170" t="s">
        <v>48</v>
      </c>
      <c r="S234" s="149" t="s">
        <v>48</v>
      </c>
      <c r="T234" s="168">
        <v>94.5</v>
      </c>
      <c r="U234" s="199">
        <f t="shared" si="39"/>
        <v>0.08</v>
      </c>
      <c r="V234" s="172" t="s">
        <v>48</v>
      </c>
      <c r="W234" s="173" t="s">
        <v>48</v>
      </c>
      <c r="X234" s="174" t="s">
        <v>48</v>
      </c>
      <c r="Y234" s="177" t="s">
        <v>48</v>
      </c>
      <c r="Z234" s="189" t="s">
        <v>48</v>
      </c>
      <c r="AA234" s="183"/>
      <c r="AB234" s="11"/>
    </row>
    <row r="235" spans="1:29" s="13" customFormat="1" ht="17" customHeight="1" x14ac:dyDescent="0.2">
      <c r="A235" s="204">
        <v>1800</v>
      </c>
      <c r="B235" s="205">
        <v>0.54800000000000004</v>
      </c>
      <c r="C235" s="206" t="s">
        <v>48</v>
      </c>
      <c r="D235" s="122" t="s">
        <v>48</v>
      </c>
      <c r="E235" s="122" t="s">
        <v>48</v>
      </c>
      <c r="F235" s="155"/>
      <c r="G235" s="470" t="s">
        <v>48</v>
      </c>
      <c r="H235" s="207" t="s">
        <v>48</v>
      </c>
      <c r="I235" s="152" t="s">
        <v>48</v>
      </c>
      <c r="J235" s="148" t="s">
        <v>48</v>
      </c>
      <c r="K235" s="208" t="s">
        <v>48</v>
      </c>
      <c r="L235" s="209" t="s">
        <v>48</v>
      </c>
      <c r="M235" s="140" t="s">
        <v>48</v>
      </c>
      <c r="N235" s="162">
        <v>7.0999999999999994E-2</v>
      </c>
      <c r="O235" s="210">
        <v>9.1300000000000006E-2</v>
      </c>
      <c r="P235" s="152">
        <f t="shared" si="37"/>
        <v>-2.0300000000000012E-2</v>
      </c>
      <c r="Q235" s="211">
        <f>P235/B235</f>
        <v>-3.7043795620437976E-2</v>
      </c>
      <c r="R235" s="212" t="s">
        <v>48</v>
      </c>
      <c r="S235" s="213" t="s">
        <v>48</v>
      </c>
      <c r="T235" s="214">
        <v>87.5</v>
      </c>
      <c r="U235" s="215"/>
      <c r="V235" s="216" t="s">
        <v>48</v>
      </c>
      <c r="W235" s="217" t="s">
        <v>48</v>
      </c>
      <c r="X235" s="218" t="s">
        <v>48</v>
      </c>
      <c r="Y235" s="219" t="s">
        <v>48</v>
      </c>
      <c r="Z235" s="220" t="s">
        <v>48</v>
      </c>
      <c r="AB235" s="11"/>
    </row>
    <row r="236" spans="1:29" s="13" customFormat="1" ht="17" customHeight="1" x14ac:dyDescent="0.2">
      <c r="A236" s="22"/>
      <c r="B236" s="19" t="s">
        <v>50</v>
      </c>
      <c r="C236" s="27" t="s">
        <v>51</v>
      </c>
      <c r="D236" s="26" t="s">
        <v>52</v>
      </c>
      <c r="E236" s="26" t="s">
        <v>52</v>
      </c>
      <c r="F236" s="98"/>
      <c r="H236" s="25" t="s">
        <v>53</v>
      </c>
      <c r="I236" s="19" t="s">
        <v>53</v>
      </c>
      <c r="J236" s="24" t="s">
        <v>53</v>
      </c>
      <c r="K236" s="23"/>
      <c r="L236" s="20" t="s">
        <v>54</v>
      </c>
      <c r="M236" s="22"/>
      <c r="N236" s="20" t="s">
        <v>55</v>
      </c>
      <c r="O236" s="20" t="s">
        <v>55</v>
      </c>
      <c r="P236" s="21"/>
      <c r="Q236" s="20"/>
      <c r="R236" s="20" t="s">
        <v>56</v>
      </c>
      <c r="S236" s="20" t="s">
        <v>56</v>
      </c>
      <c r="T236" s="20" t="s">
        <v>57</v>
      </c>
      <c r="U236" s="20" t="s">
        <v>57</v>
      </c>
      <c r="V236" s="20" t="s">
        <v>58</v>
      </c>
      <c r="W236" s="20"/>
      <c r="X236" s="20" t="s">
        <v>59</v>
      </c>
      <c r="Y236" s="20" t="s">
        <v>60</v>
      </c>
      <c r="Z236" s="19" t="s">
        <v>61</v>
      </c>
      <c r="AB236" s="11"/>
    </row>
    <row r="237" spans="1:29" s="13" customFormat="1" ht="17" customHeight="1" x14ac:dyDescent="0.2">
      <c r="B237" s="14"/>
      <c r="C237" s="18"/>
      <c r="D237" s="14"/>
      <c r="E237" s="14"/>
      <c r="F237" s="14"/>
      <c r="G237" s="16"/>
      <c r="H237" s="14"/>
      <c r="I237" s="14"/>
      <c r="J237" s="14"/>
      <c r="K237" s="16"/>
      <c r="L237" s="16"/>
      <c r="M237" s="16"/>
      <c r="O237" s="15"/>
      <c r="P237" s="15"/>
      <c r="T237" s="14"/>
      <c r="U237" s="14"/>
      <c r="V237" s="14"/>
      <c r="W237" s="14"/>
      <c r="AB237" s="11"/>
    </row>
    <row r="238" spans="1:29" s="3" customFormat="1" ht="17" customHeight="1" x14ac:dyDescent="0.2">
      <c r="A238" s="484"/>
      <c r="B238" s="473"/>
      <c r="C238" s="473"/>
      <c r="D238" s="473"/>
      <c r="E238" s="473"/>
      <c r="F238" s="473"/>
      <c r="G238" s="473"/>
      <c r="H238" s="17"/>
      <c r="I238" s="14"/>
      <c r="J238" s="14"/>
      <c r="K238" s="16"/>
      <c r="L238" s="16"/>
      <c r="M238" s="16"/>
      <c r="N238" s="13"/>
      <c r="O238" s="15"/>
      <c r="P238" s="15"/>
      <c r="Q238" s="13"/>
      <c r="T238" s="14"/>
      <c r="U238" s="14"/>
      <c r="V238" s="14"/>
      <c r="W238" s="14"/>
      <c r="X238" s="13"/>
      <c r="Y238" s="13"/>
      <c r="Z238" s="13"/>
      <c r="AB238" s="11"/>
    </row>
    <row r="239" spans="1:29" s="3" customFormat="1" ht="17" customHeight="1" x14ac:dyDescent="0.2">
      <c r="A239" s="472" t="s">
        <v>62</v>
      </c>
      <c r="B239" s="473"/>
      <c r="C239" s="473"/>
      <c r="D239" s="473"/>
      <c r="E239" s="473"/>
      <c r="F239" s="473"/>
      <c r="G239" s="473"/>
      <c r="H239" s="473"/>
      <c r="I239" s="473"/>
      <c r="J239" s="6"/>
      <c r="K239" s="8"/>
      <c r="L239" s="8"/>
      <c r="M239" s="8"/>
      <c r="O239" s="7"/>
      <c r="P239" s="7"/>
      <c r="T239" s="6"/>
      <c r="U239" s="6"/>
      <c r="V239" s="6"/>
      <c r="W239" s="6"/>
      <c r="AB239" s="11"/>
    </row>
    <row r="240" spans="1:29" s="3" customFormat="1" ht="17" customHeight="1" x14ac:dyDescent="0.2">
      <c r="A240" s="472" t="s">
        <v>63</v>
      </c>
      <c r="B240" s="473"/>
      <c r="C240" s="473"/>
      <c r="D240" s="473"/>
      <c r="E240" s="473"/>
      <c r="F240" s="473"/>
      <c r="G240" s="473"/>
      <c r="H240" s="473"/>
      <c r="I240" s="6"/>
      <c r="J240" s="8"/>
      <c r="N240" s="7"/>
      <c r="O240" s="7"/>
      <c r="S240" s="10"/>
      <c r="T240" s="6"/>
      <c r="AB240" s="11"/>
    </row>
    <row r="241" spans="1:28" s="3" customFormat="1" ht="17" customHeight="1" x14ac:dyDescent="0.2">
      <c r="A241" s="3" t="s">
        <v>64</v>
      </c>
      <c r="C241" s="12"/>
      <c r="I241" s="6"/>
      <c r="J241" s="8"/>
      <c r="N241" s="7"/>
      <c r="O241" s="7"/>
      <c r="S241" s="10"/>
      <c r="T241" s="6"/>
      <c r="AB241" s="11"/>
    </row>
    <row r="242" spans="1:28" s="3" customFormat="1" ht="17" customHeight="1" x14ac:dyDescent="0.2">
      <c r="A242" s="472" t="s">
        <v>65</v>
      </c>
      <c r="B242" s="473"/>
      <c r="C242" s="473"/>
      <c r="D242" s="473"/>
      <c r="E242" s="473"/>
      <c r="F242" s="473"/>
      <c r="G242" s="473"/>
      <c r="H242" s="473"/>
      <c r="I242" s="6"/>
      <c r="J242" s="8"/>
      <c r="N242" s="7"/>
      <c r="O242" s="7"/>
      <c r="S242" s="10"/>
      <c r="T242" s="6"/>
      <c r="AB242" s="11"/>
    </row>
    <row r="243" spans="1:28" s="3" customFormat="1" ht="17" customHeight="1" x14ac:dyDescent="0.2">
      <c r="A243" s="3" t="s">
        <v>66</v>
      </c>
      <c r="N243" s="7"/>
      <c r="O243" s="7"/>
      <c r="S243" s="10"/>
      <c r="T243" s="6"/>
      <c r="AB243" s="11"/>
    </row>
    <row r="244" spans="1:28" s="3" customFormat="1" ht="17" customHeight="1" x14ac:dyDescent="0.2">
      <c r="A244" s="4" t="s">
        <v>67</v>
      </c>
      <c r="B244" s="4"/>
      <c r="C244" s="5"/>
      <c r="D244" s="4"/>
      <c r="E244" s="4"/>
      <c r="F244" s="4"/>
      <c r="G244" s="4"/>
      <c r="H244" s="4"/>
      <c r="I244" s="4"/>
      <c r="J244" s="4"/>
      <c r="N244" s="7"/>
      <c r="O244" s="7"/>
      <c r="S244" s="10"/>
      <c r="T244" s="6"/>
      <c r="AB244" s="11"/>
    </row>
    <row r="245" spans="1:28" s="3" customFormat="1" ht="17" customHeight="1" x14ac:dyDescent="0.2">
      <c r="A245" s="3" t="s">
        <v>68</v>
      </c>
      <c r="I245" s="4"/>
      <c r="J245" s="4"/>
      <c r="N245" s="7"/>
      <c r="O245" s="7"/>
      <c r="S245" s="10"/>
      <c r="T245" s="6"/>
      <c r="AB245" s="11"/>
    </row>
    <row r="246" spans="1:28" s="3" customFormat="1" ht="17" customHeight="1" x14ac:dyDescent="0.2">
      <c r="A246" s="472" t="s">
        <v>69</v>
      </c>
      <c r="B246" s="473"/>
      <c r="C246" s="473"/>
      <c r="D246" s="473"/>
      <c r="E246" s="473"/>
      <c r="F246" s="473"/>
      <c r="G246" s="473"/>
      <c r="H246" s="473"/>
      <c r="I246" s="6"/>
      <c r="J246" s="8"/>
      <c r="N246" s="7"/>
      <c r="O246" s="7"/>
      <c r="S246" s="10"/>
      <c r="T246" s="6"/>
      <c r="AB246" s="11"/>
    </row>
    <row r="247" spans="1:28" s="3" customFormat="1" ht="17" customHeight="1" x14ac:dyDescent="0.2">
      <c r="A247" s="472" t="s">
        <v>70</v>
      </c>
      <c r="B247" s="473"/>
      <c r="C247" s="473"/>
      <c r="D247" s="473"/>
      <c r="E247" s="473"/>
      <c r="F247" s="473"/>
      <c r="G247" s="473"/>
      <c r="H247" s="473"/>
      <c r="I247" s="473"/>
      <c r="J247" s="473"/>
      <c r="K247" s="473"/>
      <c r="L247" s="4"/>
      <c r="M247" s="4"/>
      <c r="N247" s="7"/>
      <c r="O247" s="7"/>
      <c r="S247" s="10"/>
      <c r="T247" s="6"/>
      <c r="AB247" s="11"/>
    </row>
    <row r="248" spans="1:28" s="3" customFormat="1" ht="17" customHeight="1" x14ac:dyDescent="0.2">
      <c r="A248" s="4" t="s">
        <v>71</v>
      </c>
      <c r="B248" s="4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7"/>
      <c r="O248" s="7"/>
      <c r="S248" s="10"/>
      <c r="T248" s="6"/>
    </row>
    <row r="249" spans="1:28" s="3" customFormat="1" ht="17" customHeight="1" x14ac:dyDescent="0.2">
      <c r="A249" s="4" t="s">
        <v>72</v>
      </c>
      <c r="B249" s="4"/>
      <c r="C249" s="5"/>
      <c r="D249" s="4"/>
      <c r="E249" s="4"/>
      <c r="F249" s="4"/>
      <c r="G249" s="4"/>
      <c r="H249" s="4"/>
      <c r="I249" s="6"/>
      <c r="J249" s="8"/>
      <c r="N249" s="7"/>
      <c r="O249" s="7"/>
      <c r="S249" s="10"/>
      <c r="T249" s="6"/>
    </row>
    <row r="250" spans="1:28" s="3" customFormat="1" ht="17" customHeight="1" x14ac:dyDescent="0.15">
      <c r="A250" s="4" t="s">
        <v>73</v>
      </c>
      <c r="B250" s="474"/>
      <c r="C250" s="473"/>
      <c r="D250" s="473"/>
      <c r="E250" s="473"/>
      <c r="F250" s="473"/>
      <c r="G250" s="473"/>
      <c r="H250" s="473"/>
      <c r="I250" s="473"/>
      <c r="J250" s="6"/>
      <c r="K250" s="8"/>
      <c r="L250" s="8"/>
      <c r="M250" s="8"/>
      <c r="O250" s="7"/>
      <c r="P250" s="7"/>
      <c r="T250" s="6"/>
      <c r="U250" s="6"/>
      <c r="V250" s="6"/>
      <c r="W250" s="6"/>
    </row>
    <row r="251" spans="1:28" s="3" customFormat="1" ht="17" customHeight="1" x14ac:dyDescent="0.15">
      <c r="A251" s="3" t="s">
        <v>74</v>
      </c>
      <c r="B251" s="473"/>
      <c r="C251" s="473"/>
      <c r="D251" s="473"/>
      <c r="E251" s="473"/>
      <c r="F251" s="473"/>
      <c r="G251" s="473"/>
      <c r="H251" s="473"/>
      <c r="I251" s="473"/>
      <c r="J251" s="6"/>
      <c r="K251" s="8"/>
      <c r="L251" s="8"/>
      <c r="M251" s="8"/>
      <c r="O251" s="7"/>
      <c r="P251" s="7"/>
      <c r="T251" s="6"/>
      <c r="U251" s="6"/>
      <c r="V251" s="6"/>
      <c r="W251" s="6"/>
    </row>
    <row r="252" spans="1:28" s="3" customFormat="1" ht="17" customHeight="1" x14ac:dyDescent="0.15">
      <c r="A252" s="3" t="s">
        <v>75</v>
      </c>
      <c r="B252" s="9"/>
      <c r="C252" s="9"/>
      <c r="D252" s="9"/>
      <c r="E252" s="9"/>
      <c r="F252" s="9"/>
      <c r="G252" s="9"/>
      <c r="H252" s="9"/>
      <c r="I252" s="9"/>
      <c r="J252" s="6"/>
      <c r="K252" s="8"/>
      <c r="L252" s="8"/>
      <c r="M252" s="8"/>
      <c r="O252" s="7"/>
      <c r="P252" s="7"/>
      <c r="T252" s="6"/>
      <c r="U252" s="6"/>
      <c r="V252" s="6"/>
      <c r="W252" s="6"/>
    </row>
    <row r="253" spans="1:28" s="3" customFormat="1" ht="17" customHeight="1" x14ac:dyDescent="0.15">
      <c r="A253" s="3" t="s">
        <v>76</v>
      </c>
      <c r="B253" s="9"/>
      <c r="C253" s="9"/>
      <c r="D253" s="9"/>
      <c r="E253" s="9"/>
      <c r="F253" s="9"/>
      <c r="G253" s="9"/>
      <c r="H253" s="9"/>
      <c r="I253" s="9"/>
      <c r="J253" s="6"/>
      <c r="K253" s="8"/>
      <c r="L253" s="8"/>
      <c r="M253" s="8"/>
      <c r="O253" s="7"/>
      <c r="P253" s="7"/>
      <c r="T253" s="6"/>
      <c r="U253" s="6"/>
      <c r="V253" s="6"/>
      <c r="W253" s="6"/>
    </row>
    <row r="254" spans="1:28" ht="18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7"/>
      <c r="P254" s="7"/>
      <c r="Q254" s="3"/>
      <c r="T254" s="6"/>
      <c r="U254" s="3"/>
      <c r="V254" s="3"/>
      <c r="W254" s="3"/>
      <c r="X254" s="3"/>
      <c r="Y254" s="3"/>
      <c r="Z254" s="3"/>
    </row>
    <row r="255" spans="1:28" ht="18" customHeight="1" x14ac:dyDescent="0.2">
      <c r="A255" s="472" t="s">
        <v>77</v>
      </c>
      <c r="B255" s="475"/>
      <c r="C255" s="476"/>
      <c r="D255" s="477"/>
      <c r="E255" s="477"/>
      <c r="F255" s="477"/>
      <c r="G255" s="477"/>
      <c r="H255" s="477"/>
      <c r="I255" s="477"/>
    </row>
    <row r="256" spans="1:28" ht="18" customHeight="1" x14ac:dyDescent="0.2">
      <c r="A256" s="4" t="s">
        <v>78</v>
      </c>
      <c r="B256" s="4"/>
      <c r="C256" s="5"/>
      <c r="D256" s="4"/>
      <c r="E256" s="4"/>
      <c r="F256" s="4"/>
      <c r="G256" s="4"/>
      <c r="H256" s="4"/>
      <c r="I256" s="4"/>
    </row>
    <row r="257" spans="1:9" ht="18" customHeight="1" x14ac:dyDescent="0.2">
      <c r="A257" s="4" t="s">
        <v>79</v>
      </c>
      <c r="B257" s="4"/>
      <c r="C257" s="5"/>
      <c r="D257" s="4"/>
      <c r="E257" s="4"/>
      <c r="F257" s="4"/>
      <c r="G257" s="4"/>
      <c r="H257" s="4"/>
      <c r="I257" s="3"/>
    </row>
    <row r="258" spans="1:9" ht="18" customHeight="1" x14ac:dyDescent="0.2">
      <c r="A258" s="3" t="s">
        <v>80</v>
      </c>
    </row>
  </sheetData>
  <mergeCells count="30">
    <mergeCell ref="A1:J2"/>
    <mergeCell ref="A3:B3"/>
    <mergeCell ref="A4:A5"/>
    <mergeCell ref="B4:B5"/>
    <mergeCell ref="C4:F4"/>
    <mergeCell ref="G4:G5"/>
    <mergeCell ref="H4:J4"/>
    <mergeCell ref="Y4:Y5"/>
    <mergeCell ref="Z4:Z5"/>
    <mergeCell ref="A238:G238"/>
    <mergeCell ref="A242:H242"/>
    <mergeCell ref="A239:I239"/>
    <mergeCell ref="V4:V5"/>
    <mergeCell ref="W4:W5"/>
    <mergeCell ref="A240:H240"/>
    <mergeCell ref="Q4:Q5"/>
    <mergeCell ref="R4:S4"/>
    <mergeCell ref="T4:T5"/>
    <mergeCell ref="U4:U5"/>
    <mergeCell ref="K4:K5"/>
    <mergeCell ref="L4:L5"/>
    <mergeCell ref="M4:M5"/>
    <mergeCell ref="N4:N5"/>
    <mergeCell ref="A246:H246"/>
    <mergeCell ref="A247:K247"/>
    <mergeCell ref="B250:I251"/>
    <mergeCell ref="A255:I255"/>
    <mergeCell ref="X4:X5"/>
    <mergeCell ref="O4:O5"/>
    <mergeCell ref="P4:P5"/>
  </mergeCells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41267-622A-914B-B283-1078A62A2D2B}">
  <dimension ref="A1:H113"/>
  <sheetViews>
    <sheetView workbookViewId="0">
      <selection sqref="A1:B1"/>
    </sheetView>
  </sheetViews>
  <sheetFormatPr baseColWidth="10" defaultColWidth="8.83203125" defaultRowHeight="15" customHeight="1" x14ac:dyDescent="0.15"/>
  <cols>
    <col min="1" max="1" width="8.83203125" style="13" customWidth="1"/>
    <col min="2" max="2" width="8.83203125" style="222" customWidth="1"/>
    <col min="3" max="3" width="11.6640625" style="13" bestFit="1" customWidth="1"/>
    <col min="4" max="4" width="11.33203125" style="13" bestFit="1" customWidth="1"/>
    <col min="5" max="6" width="8.83203125" style="13" customWidth="1"/>
    <col min="7" max="7" width="18.33203125" style="13" bestFit="1" customWidth="1"/>
    <col min="8" max="8" width="18" style="13" bestFit="1" customWidth="1"/>
    <col min="9" max="16384" width="8.83203125" style="13"/>
  </cols>
  <sheetData>
    <row r="1" spans="1:8" ht="15" customHeight="1" x14ac:dyDescent="0.15">
      <c r="A1" s="496" t="s">
        <v>0</v>
      </c>
      <c r="B1" s="496"/>
    </row>
    <row r="3" spans="1:8" ht="15" customHeight="1" x14ac:dyDescent="0.15">
      <c r="B3" s="222" t="s">
        <v>88</v>
      </c>
      <c r="C3" s="13" t="s">
        <v>87</v>
      </c>
      <c r="D3" s="13" t="s">
        <v>86</v>
      </c>
      <c r="G3" s="13" t="s">
        <v>85</v>
      </c>
      <c r="H3" s="13" t="s">
        <v>84</v>
      </c>
    </row>
    <row r="5" spans="1:8" ht="15" customHeight="1" x14ac:dyDescent="0.2">
      <c r="A5" s="13">
        <v>1916</v>
      </c>
      <c r="B5" s="229">
        <v>46.11</v>
      </c>
      <c r="C5" s="222">
        <v>3.609</v>
      </c>
      <c r="D5" s="232">
        <v>65.400000000000006</v>
      </c>
      <c r="F5" s="226">
        <v>1916</v>
      </c>
      <c r="G5" s="223">
        <f t="shared" ref="G5:G36" si="0">C5/B5</f>
        <v>7.8269355888093695E-2</v>
      </c>
      <c r="H5" s="223">
        <f t="shared" ref="H5:H36" si="1">D5/B5</f>
        <v>1.4183474300585557</v>
      </c>
    </row>
    <row r="6" spans="1:8" ht="15" customHeight="1" x14ac:dyDescent="0.2">
      <c r="A6" s="13">
        <v>1917</v>
      </c>
      <c r="B6" s="229">
        <v>55.12</v>
      </c>
      <c r="C6" s="222">
        <v>5.7</v>
      </c>
      <c r="D6" s="232">
        <v>68.400000000000006</v>
      </c>
      <c r="F6" s="226">
        <v>1917</v>
      </c>
      <c r="G6" s="223">
        <f t="shared" si="0"/>
        <v>0.10341074020319305</v>
      </c>
      <c r="H6" s="223">
        <f t="shared" si="1"/>
        <v>1.2409288824383167</v>
      </c>
    </row>
    <row r="7" spans="1:8" ht="15" customHeight="1" x14ac:dyDescent="0.2">
      <c r="A7" s="13">
        <v>1918</v>
      </c>
      <c r="B7" s="229">
        <v>69.7</v>
      </c>
      <c r="C7" s="222">
        <v>14.6</v>
      </c>
      <c r="D7" s="232">
        <v>74.7</v>
      </c>
      <c r="F7" s="226">
        <v>1918</v>
      </c>
      <c r="G7" s="223">
        <f t="shared" si="0"/>
        <v>0.20946915351506454</v>
      </c>
      <c r="H7" s="223">
        <f t="shared" si="1"/>
        <v>1.0717360114777619</v>
      </c>
    </row>
    <row r="8" spans="1:8" ht="15" customHeight="1" x14ac:dyDescent="0.2">
      <c r="A8" s="13">
        <v>1919</v>
      </c>
      <c r="B8" s="229">
        <v>77</v>
      </c>
      <c r="C8" s="222">
        <v>27.4</v>
      </c>
      <c r="D8" s="232">
        <v>74.900000000000006</v>
      </c>
      <c r="F8" s="226">
        <v>1919</v>
      </c>
      <c r="G8" s="223">
        <f t="shared" si="0"/>
        <v>0.35584415584415585</v>
      </c>
      <c r="H8" s="223">
        <f t="shared" si="1"/>
        <v>0.97272727272727277</v>
      </c>
    </row>
    <row r="9" spans="1:8" ht="15" customHeight="1" x14ac:dyDescent="0.2">
      <c r="A9" s="13">
        <v>1920</v>
      </c>
      <c r="B9" s="229">
        <v>87.2</v>
      </c>
      <c r="C9" s="222">
        <v>26</v>
      </c>
      <c r="D9" s="232">
        <v>80.7</v>
      </c>
      <c r="F9" s="226">
        <v>1920</v>
      </c>
      <c r="G9" s="223">
        <f t="shared" si="0"/>
        <v>0.29816513761467889</v>
      </c>
      <c r="H9" s="223">
        <f t="shared" si="1"/>
        <v>0.92545871559633031</v>
      </c>
    </row>
    <row r="10" spans="1:8" ht="15" customHeight="1" x14ac:dyDescent="0.2">
      <c r="A10" s="13">
        <v>1921</v>
      </c>
      <c r="B10" s="229">
        <v>73.3</v>
      </c>
      <c r="C10" s="222">
        <v>24</v>
      </c>
      <c r="D10" s="232">
        <v>83</v>
      </c>
      <c r="F10" s="226">
        <v>1921</v>
      </c>
      <c r="G10" s="223">
        <f t="shared" si="0"/>
        <v>0.32742155525238748</v>
      </c>
      <c r="H10" s="223">
        <f t="shared" si="1"/>
        <v>1.1323328785811733</v>
      </c>
    </row>
    <row r="11" spans="1:8" ht="15" customHeight="1" x14ac:dyDescent="0.2">
      <c r="A11" s="13">
        <v>1922</v>
      </c>
      <c r="B11" s="229">
        <v>72.8</v>
      </c>
      <c r="C11" s="222">
        <v>23</v>
      </c>
      <c r="D11" s="232">
        <v>85.3</v>
      </c>
      <c r="F11" s="226">
        <v>1922</v>
      </c>
      <c r="G11" s="223">
        <f t="shared" si="0"/>
        <v>0.31593406593406592</v>
      </c>
      <c r="H11" s="223">
        <f t="shared" si="1"/>
        <v>1.1717032967032968</v>
      </c>
    </row>
    <row r="12" spans="1:8" ht="15" customHeight="1" x14ac:dyDescent="0.2">
      <c r="A12" s="13">
        <v>1923</v>
      </c>
      <c r="B12" s="229">
        <v>85.3</v>
      </c>
      <c r="C12" s="222">
        <v>22.4</v>
      </c>
      <c r="D12" s="232">
        <v>90</v>
      </c>
      <c r="F12" s="226">
        <v>1923</v>
      </c>
      <c r="G12" s="223">
        <f t="shared" si="0"/>
        <v>0.26260257913247359</v>
      </c>
      <c r="H12" s="223">
        <f t="shared" si="1"/>
        <v>1.0550996483001174</v>
      </c>
    </row>
    <row r="13" spans="1:8" ht="15" customHeight="1" x14ac:dyDescent="0.2">
      <c r="A13" s="13">
        <v>1924</v>
      </c>
      <c r="B13" s="229">
        <v>87.7</v>
      </c>
      <c r="C13" s="222">
        <v>21.3</v>
      </c>
      <c r="D13" s="232">
        <v>79.002795999999989</v>
      </c>
      <c r="F13" s="226">
        <v>1924</v>
      </c>
      <c r="G13" s="223">
        <f t="shared" si="0"/>
        <v>0.24287343215507412</v>
      </c>
      <c r="H13" s="223">
        <f t="shared" si="1"/>
        <v>0.9008300570125426</v>
      </c>
    </row>
    <row r="14" spans="1:8" ht="15" customHeight="1" x14ac:dyDescent="0.2">
      <c r="A14" s="13">
        <v>1925</v>
      </c>
      <c r="B14" s="229">
        <v>91.2</v>
      </c>
      <c r="C14" s="222">
        <v>20.5</v>
      </c>
      <c r="D14" s="232">
        <v>86.558677165000006</v>
      </c>
      <c r="F14" s="226">
        <v>1925</v>
      </c>
      <c r="G14" s="223">
        <f t="shared" si="0"/>
        <v>0.22478070175438597</v>
      </c>
      <c r="H14" s="223">
        <f t="shared" si="1"/>
        <v>0.94910830224780707</v>
      </c>
    </row>
    <row r="15" spans="1:8" ht="15" customHeight="1" x14ac:dyDescent="0.2">
      <c r="A15" s="13">
        <v>1926</v>
      </c>
      <c r="B15" s="229">
        <v>97.2</v>
      </c>
      <c r="C15" s="222">
        <v>19.600000000000001</v>
      </c>
      <c r="D15" s="232">
        <v>79.961020375999993</v>
      </c>
      <c r="F15" s="226">
        <v>1926</v>
      </c>
      <c r="G15" s="223">
        <f t="shared" si="0"/>
        <v>0.20164609053497942</v>
      </c>
      <c r="H15" s="223">
        <f t="shared" si="1"/>
        <v>0.8226442425514402</v>
      </c>
    </row>
    <row r="16" spans="1:8" ht="15" customHeight="1" x14ac:dyDescent="0.2">
      <c r="A16" s="13">
        <v>1927</v>
      </c>
      <c r="B16" s="229">
        <v>96.1</v>
      </c>
      <c r="C16" s="222">
        <v>18.5</v>
      </c>
      <c r="D16" s="232">
        <v>95.292635018999988</v>
      </c>
      <c r="F16" s="226">
        <v>1927</v>
      </c>
      <c r="G16" s="223">
        <f t="shared" si="0"/>
        <v>0.19250780437044746</v>
      </c>
      <c r="H16" s="223">
        <f t="shared" si="1"/>
        <v>0.99159869946930279</v>
      </c>
    </row>
    <row r="17" spans="1:8" ht="15" customHeight="1" x14ac:dyDescent="0.2">
      <c r="A17" s="13">
        <v>1928</v>
      </c>
      <c r="B17" s="229">
        <v>97</v>
      </c>
      <c r="C17" s="222">
        <v>17.600000000000001</v>
      </c>
      <c r="D17" s="232">
        <v>105.14034808</v>
      </c>
      <c r="F17" s="226">
        <v>1928</v>
      </c>
      <c r="G17" s="223">
        <f t="shared" si="0"/>
        <v>0.18144329896907219</v>
      </c>
      <c r="H17" s="223">
        <f t="shared" si="1"/>
        <v>1.0839211142268041</v>
      </c>
    </row>
    <row r="18" spans="1:8" ht="15" customHeight="1" x14ac:dyDescent="0.2">
      <c r="A18" s="13">
        <v>1929</v>
      </c>
      <c r="B18" s="229">
        <v>104.6</v>
      </c>
      <c r="C18" s="222">
        <v>16.899999999999999</v>
      </c>
      <c r="D18" s="232">
        <v>109.10732153799999</v>
      </c>
      <c r="F18" s="226">
        <v>1929</v>
      </c>
      <c r="G18" s="223">
        <f t="shared" si="0"/>
        <v>0.16156787762906311</v>
      </c>
      <c r="H18" s="223">
        <f t="shared" si="1"/>
        <v>1.0430910280879542</v>
      </c>
    </row>
    <row r="19" spans="1:8" ht="15" customHeight="1" x14ac:dyDescent="0.2">
      <c r="A19" s="13">
        <v>1930</v>
      </c>
      <c r="B19" s="229">
        <v>92.2</v>
      </c>
      <c r="C19" s="222">
        <v>16.2</v>
      </c>
      <c r="D19" s="232">
        <v>110.80309789899999</v>
      </c>
      <c r="F19" s="226">
        <v>1930</v>
      </c>
      <c r="G19" s="223">
        <f t="shared" si="0"/>
        <v>0.175704989154013</v>
      </c>
      <c r="H19" s="223">
        <f t="shared" si="1"/>
        <v>1.2017689576898047</v>
      </c>
    </row>
    <row r="20" spans="1:8" ht="15" customHeight="1" x14ac:dyDescent="0.2">
      <c r="A20" s="13">
        <v>1931</v>
      </c>
      <c r="B20" s="229">
        <v>77.400000000000006</v>
      </c>
      <c r="C20" s="222">
        <v>16.8</v>
      </c>
      <c r="D20" s="232">
        <v>102.201144</v>
      </c>
      <c r="F20" s="226">
        <v>1931</v>
      </c>
      <c r="G20" s="223">
        <f t="shared" si="0"/>
        <v>0.21705426356589147</v>
      </c>
      <c r="H20" s="223">
        <f t="shared" si="1"/>
        <v>1.3204282170542634</v>
      </c>
    </row>
    <row r="21" spans="1:8" ht="15" customHeight="1" x14ac:dyDescent="0.2">
      <c r="A21" s="13">
        <v>1932</v>
      </c>
      <c r="B21" s="229">
        <v>59.5</v>
      </c>
      <c r="C21" s="222">
        <v>19.5</v>
      </c>
      <c r="D21" s="232">
        <v>95.615803999999997</v>
      </c>
      <c r="F21" s="226">
        <v>1932</v>
      </c>
      <c r="G21" s="223">
        <f t="shared" si="0"/>
        <v>0.32773109243697479</v>
      </c>
      <c r="H21" s="223">
        <f t="shared" si="1"/>
        <v>1.6069883025210083</v>
      </c>
    </row>
    <row r="22" spans="1:8" ht="15" customHeight="1" x14ac:dyDescent="0.2">
      <c r="A22" s="13">
        <v>1933</v>
      </c>
      <c r="B22" s="229">
        <v>57.2</v>
      </c>
      <c r="C22" s="222">
        <v>22.5</v>
      </c>
      <c r="D22" s="232">
        <v>89.030405000000002</v>
      </c>
      <c r="F22" s="226">
        <v>1933</v>
      </c>
      <c r="G22" s="223">
        <f t="shared" si="0"/>
        <v>0.39335664335664333</v>
      </c>
      <c r="H22" s="223">
        <f t="shared" si="1"/>
        <v>1.5564756118881118</v>
      </c>
    </row>
    <row r="23" spans="1:8" ht="15" customHeight="1" x14ac:dyDescent="0.2">
      <c r="A23" s="13">
        <v>1934</v>
      </c>
      <c r="B23" s="229">
        <v>66.8</v>
      </c>
      <c r="C23" s="222">
        <v>27.1</v>
      </c>
      <c r="D23" s="232">
        <v>85.793083999999993</v>
      </c>
      <c r="F23" s="226">
        <v>1934</v>
      </c>
      <c r="G23" s="223">
        <f t="shared" si="0"/>
        <v>0.40568862275449108</v>
      </c>
      <c r="H23" s="223">
        <f t="shared" si="1"/>
        <v>1.2843276047904191</v>
      </c>
    </row>
    <row r="24" spans="1:8" ht="15" customHeight="1" x14ac:dyDescent="0.2">
      <c r="A24" s="13">
        <v>1935</v>
      </c>
      <c r="B24" s="229">
        <v>74.2</v>
      </c>
      <c r="C24" s="222">
        <v>28.7</v>
      </c>
      <c r="D24" s="232">
        <v>87.385558000000003</v>
      </c>
      <c r="F24" s="226">
        <v>1935</v>
      </c>
      <c r="G24" s="223">
        <f t="shared" si="0"/>
        <v>0.38679245283018865</v>
      </c>
      <c r="H24" s="223">
        <f t="shared" si="1"/>
        <v>1.1777029380053909</v>
      </c>
    </row>
    <row r="25" spans="1:8" ht="15" customHeight="1" x14ac:dyDescent="0.2">
      <c r="A25" s="13">
        <v>1936</v>
      </c>
      <c r="B25" s="229">
        <v>84.8</v>
      </c>
      <c r="C25" s="222">
        <v>33.799999999999997</v>
      </c>
      <c r="D25" s="232">
        <v>87.715892999999994</v>
      </c>
      <c r="F25" s="226">
        <v>1936</v>
      </c>
      <c r="G25" s="223">
        <f t="shared" si="0"/>
        <v>0.39858490566037735</v>
      </c>
      <c r="H25" s="223">
        <f t="shared" si="1"/>
        <v>1.0343855306603773</v>
      </c>
    </row>
    <row r="26" spans="1:8" ht="15" customHeight="1" x14ac:dyDescent="0.2">
      <c r="A26" s="13">
        <v>1937</v>
      </c>
      <c r="B26" s="229">
        <v>93</v>
      </c>
      <c r="C26" s="222">
        <v>36.4</v>
      </c>
      <c r="D26" s="232">
        <v>97.411951999999999</v>
      </c>
      <c r="F26" s="226">
        <v>1937</v>
      </c>
      <c r="G26" s="223">
        <f t="shared" si="0"/>
        <v>0.39139784946236555</v>
      </c>
      <c r="H26" s="223">
        <f t="shared" si="1"/>
        <v>1.0474403440860216</v>
      </c>
    </row>
    <row r="27" spans="1:8" ht="15" customHeight="1" x14ac:dyDescent="0.2">
      <c r="A27" s="13">
        <v>1938</v>
      </c>
      <c r="B27" s="229">
        <v>87.4</v>
      </c>
      <c r="C27" s="222">
        <v>37.200000000000003</v>
      </c>
      <c r="D27" s="232">
        <v>100.18000600000001</v>
      </c>
      <c r="F27" s="226">
        <v>1938</v>
      </c>
      <c r="G27" s="223">
        <f t="shared" si="0"/>
        <v>0.42562929061784899</v>
      </c>
      <c r="H27" s="223">
        <f t="shared" si="1"/>
        <v>1.1462243249427917</v>
      </c>
    </row>
    <row r="28" spans="1:8" ht="15" customHeight="1" x14ac:dyDescent="0.2">
      <c r="A28" s="13">
        <v>1939</v>
      </c>
      <c r="B28" s="229">
        <v>93.4</v>
      </c>
      <c r="C28" s="222">
        <v>40.4</v>
      </c>
      <c r="D28" s="232">
        <v>100.329887</v>
      </c>
      <c r="F28" s="226">
        <v>1939</v>
      </c>
      <c r="G28" s="223">
        <f t="shared" si="0"/>
        <v>0.43254817987152028</v>
      </c>
      <c r="H28" s="223">
        <f t="shared" si="1"/>
        <v>1.0741957922912204</v>
      </c>
    </row>
    <row r="29" spans="1:8" ht="15" customHeight="1" x14ac:dyDescent="0.2">
      <c r="A29" s="13">
        <v>1940</v>
      </c>
      <c r="B29" s="229">
        <v>102.9</v>
      </c>
      <c r="C29" s="222">
        <v>43</v>
      </c>
      <c r="D29" s="232">
        <v>101.59751</v>
      </c>
      <c r="F29" s="226">
        <v>1940</v>
      </c>
      <c r="G29" s="223">
        <f t="shared" si="0"/>
        <v>0.41788143828960156</v>
      </c>
      <c r="H29" s="223">
        <f t="shared" si="1"/>
        <v>0.98734217687074821</v>
      </c>
    </row>
    <row r="30" spans="1:8" ht="15" customHeight="1" x14ac:dyDescent="0.2">
      <c r="A30" s="13">
        <v>1941</v>
      </c>
      <c r="B30" s="229">
        <v>129.30000000000001</v>
      </c>
      <c r="C30" s="222">
        <v>49</v>
      </c>
      <c r="D30" s="232">
        <v>105.754336</v>
      </c>
      <c r="F30" s="226">
        <v>1941</v>
      </c>
      <c r="G30" s="223">
        <f t="shared" si="0"/>
        <v>0.37896365042536734</v>
      </c>
      <c r="H30" s="223">
        <f t="shared" si="1"/>
        <v>0.81789896365042525</v>
      </c>
    </row>
    <row r="31" spans="1:8" ht="15" customHeight="1" x14ac:dyDescent="0.2">
      <c r="A31" s="13">
        <v>1942</v>
      </c>
      <c r="B31" s="229">
        <v>166</v>
      </c>
      <c r="C31" s="222">
        <v>72.400000000000006</v>
      </c>
      <c r="D31" s="232">
        <v>99.960223999999997</v>
      </c>
      <c r="F31" s="226">
        <v>1942</v>
      </c>
      <c r="G31" s="223">
        <f t="shared" si="0"/>
        <v>0.43614457831325304</v>
      </c>
      <c r="H31" s="223">
        <f t="shared" si="1"/>
        <v>0.60217002409638554</v>
      </c>
    </row>
    <row r="32" spans="1:8" ht="15" customHeight="1" x14ac:dyDescent="0.2">
      <c r="A32" s="13">
        <v>1943</v>
      </c>
      <c r="B32" s="229">
        <v>203.1</v>
      </c>
      <c r="C32" s="222">
        <v>136.69999999999999</v>
      </c>
      <c r="D32" s="232">
        <v>94.877376999999996</v>
      </c>
      <c r="F32" s="226">
        <v>1943</v>
      </c>
      <c r="G32" s="223">
        <f t="shared" si="0"/>
        <v>0.67306745445593297</v>
      </c>
      <c r="H32" s="223">
        <f t="shared" si="1"/>
        <v>0.46714612013786311</v>
      </c>
    </row>
    <row r="33" spans="1:8" ht="15" customHeight="1" x14ac:dyDescent="0.2">
      <c r="A33" s="13">
        <v>1944</v>
      </c>
      <c r="B33" s="229">
        <v>224.4</v>
      </c>
      <c r="C33" s="222">
        <v>201</v>
      </c>
      <c r="D33" s="232">
        <v>97.484026999999998</v>
      </c>
      <c r="F33" s="226">
        <v>1944</v>
      </c>
      <c r="G33" s="223">
        <f t="shared" si="0"/>
        <v>0.89572192513368987</v>
      </c>
      <c r="H33" s="223">
        <f t="shared" si="1"/>
        <v>0.43442079768270941</v>
      </c>
    </row>
    <row r="34" spans="1:8" ht="15" customHeight="1" x14ac:dyDescent="0.2">
      <c r="A34" s="13">
        <v>1945</v>
      </c>
      <c r="B34" s="229">
        <v>228</v>
      </c>
      <c r="C34" s="222">
        <v>258.68218740993001</v>
      </c>
      <c r="D34" s="232">
        <v>85.382000000000005</v>
      </c>
      <c r="F34" s="226">
        <v>1945</v>
      </c>
      <c r="G34" s="223">
        <f t="shared" si="0"/>
        <v>1.1345709974119738</v>
      </c>
      <c r="H34" s="223">
        <f t="shared" si="1"/>
        <v>0.37448245614035092</v>
      </c>
    </row>
    <row r="35" spans="1:8" ht="15" customHeight="1" x14ac:dyDescent="0.2">
      <c r="A35" s="13">
        <v>1946</v>
      </c>
      <c r="B35" s="229">
        <v>227.5</v>
      </c>
      <c r="C35" s="222">
        <v>269.42209917325999</v>
      </c>
      <c r="D35" s="232">
        <v>99.974999999999994</v>
      </c>
      <c r="F35" s="226">
        <v>1946</v>
      </c>
      <c r="G35" s="223">
        <f t="shared" si="0"/>
        <v>1.1842729633989451</v>
      </c>
      <c r="H35" s="223">
        <f t="shared" si="1"/>
        <v>0.4394505494505494</v>
      </c>
    </row>
    <row r="36" spans="1:8" ht="15" customHeight="1" x14ac:dyDescent="0.2">
      <c r="A36" s="13">
        <v>1947</v>
      </c>
      <c r="B36" s="229">
        <v>249.6</v>
      </c>
      <c r="C36" s="222">
        <v>258.28638310867001</v>
      </c>
      <c r="D36" s="232">
        <v>117.47400000000002</v>
      </c>
      <c r="F36" s="226">
        <v>1947</v>
      </c>
      <c r="G36" s="223">
        <f t="shared" si="0"/>
        <v>1.0348012143776844</v>
      </c>
      <c r="H36" s="223">
        <f t="shared" si="1"/>
        <v>0.47064903846153855</v>
      </c>
    </row>
    <row r="37" spans="1:8" ht="15" customHeight="1" x14ac:dyDescent="0.2">
      <c r="A37" s="13">
        <v>1948</v>
      </c>
      <c r="B37" s="229">
        <v>274.5</v>
      </c>
      <c r="C37" s="222">
        <v>252.29224651299</v>
      </c>
      <c r="D37" s="232">
        <v>133.39100000000002</v>
      </c>
      <c r="F37" s="226">
        <v>1948</v>
      </c>
      <c r="G37" s="223">
        <f t="shared" ref="G37:G68" si="2">C37/B37</f>
        <v>0.9190974372057924</v>
      </c>
      <c r="H37" s="223">
        <f t="shared" ref="H37:H68" si="3">D37/B37</f>
        <v>0.48594171220400734</v>
      </c>
    </row>
    <row r="38" spans="1:8" ht="15" customHeight="1" x14ac:dyDescent="0.2">
      <c r="A38" s="13">
        <v>1949</v>
      </c>
      <c r="B38" s="229">
        <v>272.5</v>
      </c>
      <c r="C38" s="222">
        <v>252.77035986032999</v>
      </c>
      <c r="D38" s="232">
        <v>144.20600000000002</v>
      </c>
      <c r="F38" s="226">
        <v>1949</v>
      </c>
      <c r="G38" s="223">
        <f t="shared" si="2"/>
        <v>0.92759765086359625</v>
      </c>
      <c r="H38" s="223">
        <f t="shared" si="3"/>
        <v>0.52919633027522939</v>
      </c>
    </row>
    <row r="39" spans="1:8" ht="15" customHeight="1" x14ac:dyDescent="0.2">
      <c r="A39" s="13">
        <v>1950</v>
      </c>
      <c r="B39" s="229">
        <v>299.8</v>
      </c>
      <c r="C39" s="222">
        <v>257.35735235103999</v>
      </c>
      <c r="D39" s="232">
        <v>166.929</v>
      </c>
      <c r="F39" s="226">
        <v>1950</v>
      </c>
      <c r="G39" s="223">
        <f t="shared" si="2"/>
        <v>0.85843012792208129</v>
      </c>
      <c r="H39" s="223">
        <f t="shared" si="3"/>
        <v>0.55680120080053364</v>
      </c>
    </row>
    <row r="40" spans="1:8" ht="15" customHeight="1" x14ac:dyDescent="0.2">
      <c r="A40" s="13">
        <v>1951</v>
      </c>
      <c r="B40" s="229">
        <v>346.9</v>
      </c>
      <c r="C40" s="222">
        <v>255.22197681493</v>
      </c>
      <c r="D40" s="232">
        <v>187.25299999999999</v>
      </c>
      <c r="F40" s="226">
        <v>1951</v>
      </c>
      <c r="G40" s="223">
        <f t="shared" si="2"/>
        <v>0.73572204328316526</v>
      </c>
      <c r="H40" s="223">
        <f t="shared" si="3"/>
        <v>0.53978956471605655</v>
      </c>
    </row>
    <row r="41" spans="1:8" ht="15" customHeight="1" x14ac:dyDescent="0.2">
      <c r="A41" s="13">
        <v>1952</v>
      </c>
      <c r="B41" s="229">
        <v>367.3</v>
      </c>
      <c r="C41" s="230">
        <v>259.10517878542998</v>
      </c>
      <c r="D41" s="231">
        <v>208.13200000000001</v>
      </c>
      <c r="F41" s="226">
        <v>1952</v>
      </c>
      <c r="G41" s="223">
        <f t="shared" si="2"/>
        <v>0.70543201411769663</v>
      </c>
      <c r="H41" s="223">
        <f t="shared" si="3"/>
        <v>0.56665396133950452</v>
      </c>
    </row>
    <row r="42" spans="1:8" ht="15" customHeight="1" x14ac:dyDescent="0.2">
      <c r="A42" s="13">
        <v>1953</v>
      </c>
      <c r="B42" s="229">
        <v>389.2</v>
      </c>
      <c r="C42" s="230">
        <v>266.07106163856997</v>
      </c>
      <c r="D42" s="231">
        <v>225.767</v>
      </c>
      <c r="F42" s="226">
        <v>1953</v>
      </c>
      <c r="G42" s="223">
        <f t="shared" si="2"/>
        <v>0.68363582127073474</v>
      </c>
      <c r="H42" s="223">
        <f t="shared" si="3"/>
        <v>0.58007965056526212</v>
      </c>
    </row>
    <row r="43" spans="1:8" ht="15" customHeight="1" x14ac:dyDescent="0.2">
      <c r="A43" s="13">
        <v>1954</v>
      </c>
      <c r="B43" s="229">
        <v>390.5</v>
      </c>
      <c r="C43" s="230">
        <v>271.25959910846001</v>
      </c>
      <c r="D43" s="231">
        <v>244.21100000000001</v>
      </c>
      <c r="F43" s="226">
        <v>1954</v>
      </c>
      <c r="G43" s="223">
        <f t="shared" si="2"/>
        <v>0.69464686071308579</v>
      </c>
      <c r="H43" s="223">
        <f t="shared" si="3"/>
        <v>0.62538028169014093</v>
      </c>
    </row>
    <row r="44" spans="1:8" ht="15" customHeight="1" x14ac:dyDescent="0.2">
      <c r="A44" s="13">
        <v>1955</v>
      </c>
      <c r="B44" s="229">
        <v>425.5</v>
      </c>
      <c r="C44" s="230">
        <v>274.37422280262001</v>
      </c>
      <c r="D44" s="231">
        <v>277.61699999999996</v>
      </c>
      <c r="F44" s="226">
        <v>1955</v>
      </c>
      <c r="G44" s="223">
        <f t="shared" si="2"/>
        <v>0.64482778567008225</v>
      </c>
      <c r="H44" s="223">
        <f t="shared" si="3"/>
        <v>0.65244888366627485</v>
      </c>
    </row>
    <row r="45" spans="1:8" ht="15" customHeight="1" x14ac:dyDescent="0.2">
      <c r="A45" s="13">
        <v>1956</v>
      </c>
      <c r="B45" s="229">
        <v>449.4</v>
      </c>
      <c r="C45" s="230">
        <v>272.75081364931998</v>
      </c>
      <c r="D45" s="231">
        <v>305.29000000000002</v>
      </c>
      <c r="F45" s="226">
        <v>1956</v>
      </c>
      <c r="G45" s="223">
        <f t="shared" si="2"/>
        <v>0.60692214875238093</v>
      </c>
      <c r="H45" s="223">
        <f t="shared" si="3"/>
        <v>0.67932799287939483</v>
      </c>
    </row>
    <row r="46" spans="1:8" ht="15" customHeight="1" x14ac:dyDescent="0.2">
      <c r="A46" s="13">
        <v>1957</v>
      </c>
      <c r="B46" s="229">
        <v>474</v>
      </c>
      <c r="C46" s="230">
        <v>270.52717189642999</v>
      </c>
      <c r="D46" s="231">
        <v>329.584</v>
      </c>
      <c r="F46" s="226">
        <v>1957</v>
      </c>
      <c r="G46" s="223">
        <f t="shared" si="2"/>
        <v>0.57073243016124475</v>
      </c>
      <c r="H46" s="223">
        <f t="shared" si="3"/>
        <v>0.69532489451476798</v>
      </c>
    </row>
    <row r="47" spans="1:8" ht="15" customHeight="1" x14ac:dyDescent="0.2">
      <c r="A47" s="13">
        <v>1958</v>
      </c>
      <c r="B47" s="229">
        <v>481.2</v>
      </c>
      <c r="C47" s="230">
        <v>276.34321774581002</v>
      </c>
      <c r="D47" s="231">
        <v>352.51300000000003</v>
      </c>
      <c r="F47" s="226">
        <v>1958</v>
      </c>
      <c r="G47" s="223">
        <f t="shared" si="2"/>
        <v>0.57427933862387781</v>
      </c>
      <c r="H47" s="223">
        <f t="shared" si="3"/>
        <v>0.73257065669160437</v>
      </c>
    </row>
    <row r="48" spans="1:8" ht="15" customHeight="1" x14ac:dyDescent="0.2">
      <c r="A48" s="13">
        <v>1959</v>
      </c>
      <c r="B48" s="229">
        <v>521.70000000000005</v>
      </c>
      <c r="C48" s="230">
        <v>284.70590707821998</v>
      </c>
      <c r="D48" s="231">
        <v>389.20600000000002</v>
      </c>
      <c r="F48" s="226">
        <v>1959</v>
      </c>
      <c r="G48" s="223">
        <f t="shared" si="2"/>
        <v>0.54572725144377987</v>
      </c>
      <c r="H48" s="223">
        <f t="shared" si="3"/>
        <v>0.74603411922560858</v>
      </c>
    </row>
    <row r="49" spans="1:8" ht="15" customHeight="1" x14ac:dyDescent="0.2">
      <c r="A49" s="13">
        <v>1960</v>
      </c>
      <c r="B49" s="229">
        <v>542.4</v>
      </c>
      <c r="C49" s="230">
        <v>286.33076084837001</v>
      </c>
      <c r="D49" s="231">
        <v>420.47699999999998</v>
      </c>
      <c r="F49" s="226">
        <v>1960</v>
      </c>
      <c r="G49" s="223">
        <f t="shared" si="2"/>
        <v>0.52789594551690633</v>
      </c>
      <c r="H49" s="223">
        <f t="shared" si="3"/>
        <v>0.77521570796460171</v>
      </c>
    </row>
    <row r="50" spans="1:8" ht="15" customHeight="1" x14ac:dyDescent="0.2">
      <c r="A50" s="13">
        <v>1961</v>
      </c>
      <c r="B50" s="229">
        <v>562.20000000000005</v>
      </c>
      <c r="C50" s="230">
        <v>288.97093861004998</v>
      </c>
      <c r="D50" s="231">
        <v>452.60500000000002</v>
      </c>
      <c r="F50" s="226">
        <v>1961</v>
      </c>
      <c r="G50" s="223">
        <f t="shared" si="2"/>
        <v>0.51400024654935961</v>
      </c>
      <c r="H50" s="223">
        <f t="shared" si="3"/>
        <v>0.80506047669868375</v>
      </c>
    </row>
    <row r="51" spans="1:8" ht="15" customHeight="1" x14ac:dyDescent="0.2">
      <c r="A51" s="13">
        <v>1962</v>
      </c>
      <c r="B51" s="229">
        <v>603.9</v>
      </c>
      <c r="C51" s="230">
        <v>298.20082272087001</v>
      </c>
      <c r="D51" s="231">
        <v>492.52</v>
      </c>
      <c r="F51" s="226">
        <v>1962</v>
      </c>
      <c r="G51" s="223">
        <f t="shared" si="2"/>
        <v>0.49379172498902141</v>
      </c>
      <c r="H51" s="223">
        <f t="shared" si="3"/>
        <v>0.81556549097532705</v>
      </c>
    </row>
    <row r="52" spans="1:8" ht="15" customHeight="1" x14ac:dyDescent="0.2">
      <c r="A52" s="13">
        <v>1963</v>
      </c>
      <c r="B52" s="229">
        <v>637.5</v>
      </c>
      <c r="C52" s="230">
        <v>305.85963299641003</v>
      </c>
      <c r="D52" s="231">
        <v>540.36699999999996</v>
      </c>
      <c r="F52" s="226">
        <v>1963</v>
      </c>
      <c r="G52" s="223">
        <f t="shared" si="2"/>
        <v>0.47977981646495693</v>
      </c>
      <c r="H52" s="223">
        <f t="shared" si="3"/>
        <v>0.84763450980392152</v>
      </c>
    </row>
    <row r="53" spans="1:8" ht="15" customHeight="1" x14ac:dyDescent="0.2">
      <c r="A53" s="13">
        <v>1964</v>
      </c>
      <c r="B53" s="229">
        <v>684.5</v>
      </c>
      <c r="C53" s="230">
        <v>311.71289925730002</v>
      </c>
      <c r="D53" s="231">
        <v>591.322</v>
      </c>
      <c r="F53" s="226">
        <v>1964</v>
      </c>
      <c r="G53" s="223">
        <f t="shared" si="2"/>
        <v>0.45538772718378384</v>
      </c>
      <c r="H53" s="223">
        <f t="shared" si="3"/>
        <v>0.86387436084733382</v>
      </c>
    </row>
    <row r="54" spans="1:8" ht="15" customHeight="1" x14ac:dyDescent="0.2">
      <c r="A54" s="13">
        <v>1965</v>
      </c>
      <c r="B54" s="229">
        <v>742.3</v>
      </c>
      <c r="C54" s="230">
        <v>317.2738982573</v>
      </c>
      <c r="D54" s="231">
        <v>649.65</v>
      </c>
      <c r="F54" s="226">
        <v>1965</v>
      </c>
      <c r="G54" s="223">
        <f t="shared" si="2"/>
        <v>0.42742004345588042</v>
      </c>
      <c r="H54" s="223">
        <f t="shared" si="3"/>
        <v>0.87518523508015633</v>
      </c>
    </row>
    <row r="55" spans="1:8" ht="15" customHeight="1" x14ac:dyDescent="0.2">
      <c r="A55" s="13">
        <v>1966</v>
      </c>
      <c r="B55" s="229">
        <v>813.4</v>
      </c>
      <c r="C55" s="230">
        <v>319.90708779547998</v>
      </c>
      <c r="D55" s="231">
        <v>706.59500000000003</v>
      </c>
      <c r="F55" s="226">
        <v>1966</v>
      </c>
      <c r="G55" s="223">
        <f t="shared" si="2"/>
        <v>0.39329614924450451</v>
      </c>
      <c r="H55" s="223">
        <f t="shared" si="3"/>
        <v>0.86869313990656505</v>
      </c>
    </row>
    <row r="56" spans="1:8" ht="15" customHeight="1" x14ac:dyDescent="0.2">
      <c r="A56" s="13">
        <v>1967</v>
      </c>
      <c r="B56" s="229">
        <v>860</v>
      </c>
      <c r="C56" s="230">
        <v>326.22093779454002</v>
      </c>
      <c r="D56" s="231">
        <v>773.178</v>
      </c>
      <c r="F56" s="226">
        <v>1967</v>
      </c>
      <c r="G56" s="223">
        <f t="shared" si="2"/>
        <v>0.37932667185411628</v>
      </c>
      <c r="H56" s="223">
        <f t="shared" si="3"/>
        <v>0.8990441860465116</v>
      </c>
    </row>
    <row r="57" spans="1:8" ht="15" customHeight="1" x14ac:dyDescent="0.2">
      <c r="A57" s="13">
        <v>1968</v>
      </c>
      <c r="B57" s="229">
        <v>940.7</v>
      </c>
      <c r="C57" s="230">
        <v>347.57840642588002</v>
      </c>
      <c r="D57" s="231">
        <v>839.34799999999996</v>
      </c>
      <c r="F57" s="226">
        <v>1968</v>
      </c>
      <c r="G57" s="223">
        <f t="shared" si="2"/>
        <v>0.36948911068978418</v>
      </c>
      <c r="H57" s="223">
        <f t="shared" si="3"/>
        <v>0.89225895609652373</v>
      </c>
    </row>
    <row r="58" spans="1:8" ht="15" customHeight="1" x14ac:dyDescent="0.2">
      <c r="A58" s="13">
        <v>1969</v>
      </c>
      <c r="B58" s="229">
        <v>1017.6</v>
      </c>
      <c r="C58" s="230">
        <v>353.72025384141</v>
      </c>
      <c r="D58" s="231">
        <v>914.05600000000004</v>
      </c>
      <c r="F58" s="226">
        <v>1969</v>
      </c>
      <c r="G58" s="223">
        <f t="shared" si="2"/>
        <v>0.34760245070893275</v>
      </c>
      <c r="H58" s="223">
        <f t="shared" si="3"/>
        <v>0.89824685534591198</v>
      </c>
    </row>
    <row r="59" spans="1:8" ht="15" customHeight="1" x14ac:dyDescent="0.2">
      <c r="A59" s="13">
        <v>1970</v>
      </c>
      <c r="B59" s="229">
        <v>1073.3</v>
      </c>
      <c r="C59" s="230">
        <v>370.91870694993003</v>
      </c>
      <c r="D59" s="231">
        <v>979.10400000000004</v>
      </c>
      <c r="F59" s="226">
        <v>1970</v>
      </c>
      <c r="G59" s="223">
        <f t="shared" si="2"/>
        <v>0.34558716756725055</v>
      </c>
      <c r="H59" s="223">
        <f t="shared" si="3"/>
        <v>0.91223702599459622</v>
      </c>
    </row>
    <row r="60" spans="1:8" ht="15" customHeight="1" x14ac:dyDescent="0.2">
      <c r="A60" s="13">
        <v>1971</v>
      </c>
      <c r="B60" s="229">
        <v>1164.9000000000001</v>
      </c>
      <c r="C60" s="230">
        <v>398.12974445553999</v>
      </c>
      <c r="D60" s="228">
        <v>1074.7080000000001</v>
      </c>
      <c r="F60" s="226">
        <v>1971</v>
      </c>
      <c r="G60" s="223">
        <f t="shared" si="2"/>
        <v>0.34177160653750532</v>
      </c>
      <c r="H60" s="223">
        <f t="shared" si="3"/>
        <v>0.92257532835436518</v>
      </c>
    </row>
    <row r="61" spans="1:8" ht="15" customHeight="1" x14ac:dyDescent="0.2">
      <c r="A61" s="13">
        <v>1972</v>
      </c>
      <c r="B61" s="229">
        <v>1279.0999999999999</v>
      </c>
      <c r="C61" s="230">
        <v>427.26046094050002</v>
      </c>
      <c r="D61" s="228">
        <v>1205.6320000000001</v>
      </c>
      <c r="F61" s="226">
        <v>1972</v>
      </c>
      <c r="G61" s="223">
        <f t="shared" si="2"/>
        <v>0.33403210143108442</v>
      </c>
      <c r="H61" s="223">
        <f t="shared" si="3"/>
        <v>0.94256273942615909</v>
      </c>
    </row>
    <row r="62" spans="1:8" ht="15" customHeight="1" x14ac:dyDescent="0.2">
      <c r="A62" s="13">
        <v>1973</v>
      </c>
      <c r="B62" s="229">
        <v>1425.4</v>
      </c>
      <c r="C62" s="230">
        <v>458.14160531209001</v>
      </c>
      <c r="D62" s="228">
        <v>1364.2550000000001</v>
      </c>
      <c r="F62" s="226">
        <v>1973</v>
      </c>
      <c r="G62" s="223">
        <f t="shared" si="2"/>
        <v>0.32141265982327066</v>
      </c>
      <c r="H62" s="223">
        <f t="shared" si="3"/>
        <v>0.95710326925775224</v>
      </c>
    </row>
    <row r="63" spans="1:8" ht="15" customHeight="1" x14ac:dyDescent="0.2">
      <c r="A63" s="13">
        <v>1974</v>
      </c>
      <c r="B63" s="229">
        <v>1545.2</v>
      </c>
      <c r="C63" s="230">
        <v>475.05981573154997</v>
      </c>
      <c r="D63" s="228">
        <v>1511.787</v>
      </c>
      <c r="F63" s="226">
        <v>1974</v>
      </c>
      <c r="G63" s="223">
        <f t="shared" si="2"/>
        <v>0.30744228302585425</v>
      </c>
      <c r="H63" s="223">
        <f t="shared" si="3"/>
        <v>0.97837626197256022</v>
      </c>
    </row>
    <row r="64" spans="1:8" ht="15" customHeight="1" x14ac:dyDescent="0.2">
      <c r="A64" s="13">
        <v>1975</v>
      </c>
      <c r="B64" s="229">
        <v>1684.9</v>
      </c>
      <c r="C64" s="230">
        <v>533.18899999999996</v>
      </c>
      <c r="D64" s="228">
        <v>1607.7429999999999</v>
      </c>
      <c r="F64" s="226">
        <v>1975</v>
      </c>
      <c r="G64" s="223">
        <f t="shared" si="2"/>
        <v>0.31645142144934413</v>
      </c>
      <c r="H64" s="223">
        <f t="shared" si="3"/>
        <v>0.95420677785031749</v>
      </c>
    </row>
    <row r="65" spans="1:8" ht="15" customHeight="1" x14ac:dyDescent="0.2">
      <c r="A65" s="13">
        <v>1976</v>
      </c>
      <c r="B65" s="229">
        <v>1873.4</v>
      </c>
      <c r="C65" s="230">
        <v>620.43299999999999</v>
      </c>
      <c r="D65" s="228">
        <v>1767.6890000000001</v>
      </c>
      <c r="F65" s="226">
        <v>1976</v>
      </c>
      <c r="G65" s="223">
        <f t="shared" si="2"/>
        <v>0.33118020711006724</v>
      </c>
      <c r="H65" s="223">
        <f t="shared" si="3"/>
        <v>0.94357264866018997</v>
      </c>
    </row>
    <row r="66" spans="1:8" ht="15" customHeight="1" x14ac:dyDescent="0.2">
      <c r="A66" s="13">
        <v>1977</v>
      </c>
      <c r="B66" s="229">
        <v>2081.8000000000002</v>
      </c>
      <c r="C66" s="230">
        <v>698.84</v>
      </c>
      <c r="D66" s="228">
        <v>2020.836</v>
      </c>
      <c r="F66" s="226">
        <v>1977</v>
      </c>
      <c r="G66" s="223">
        <f t="shared" si="2"/>
        <v>0.33569026803727542</v>
      </c>
      <c r="H66" s="223">
        <f t="shared" si="3"/>
        <v>0.97071572677490625</v>
      </c>
    </row>
    <row r="67" spans="1:8" ht="15" customHeight="1" x14ac:dyDescent="0.2">
      <c r="A67" s="13">
        <v>1978</v>
      </c>
      <c r="B67" s="229">
        <v>2351.6</v>
      </c>
      <c r="C67" s="230">
        <v>771.54399999999998</v>
      </c>
      <c r="D67" s="228">
        <v>2315.8119999999999</v>
      </c>
      <c r="F67" s="226">
        <v>1978</v>
      </c>
      <c r="G67" s="223">
        <f t="shared" si="2"/>
        <v>0.32809321313148493</v>
      </c>
      <c r="H67" s="223">
        <f t="shared" si="3"/>
        <v>0.98478142541248515</v>
      </c>
    </row>
    <row r="68" spans="1:8" ht="15" customHeight="1" x14ac:dyDescent="0.2">
      <c r="A68" s="13">
        <v>1979</v>
      </c>
      <c r="B68" s="229">
        <v>2627.3</v>
      </c>
      <c r="C68" s="230">
        <v>826.51900000000001</v>
      </c>
      <c r="D68" s="228">
        <v>2643.8820000000001</v>
      </c>
      <c r="F68" s="226">
        <v>1979</v>
      </c>
      <c r="G68" s="223">
        <f t="shared" si="2"/>
        <v>0.31458874129334297</v>
      </c>
      <c r="H68" s="223">
        <f t="shared" si="3"/>
        <v>1.006311422372778</v>
      </c>
    </row>
    <row r="69" spans="1:8" ht="15" customHeight="1" x14ac:dyDescent="0.2">
      <c r="A69" s="13">
        <v>1980</v>
      </c>
      <c r="B69" s="229">
        <v>2857.3</v>
      </c>
      <c r="C69" s="228">
        <v>936.68599999999992</v>
      </c>
      <c r="D69" s="228">
        <v>2897.9009999999998</v>
      </c>
      <c r="F69" s="226">
        <v>1980</v>
      </c>
      <c r="G69" s="223">
        <f t="shared" ref="G69:G104" si="4">C69/B69</f>
        <v>0.32782206978616174</v>
      </c>
      <c r="H69" s="223">
        <f t="shared" ref="H69:H100" si="5">D69/B69</f>
        <v>1.0142095684737338</v>
      </c>
    </row>
    <row r="70" spans="1:8" ht="15" customHeight="1" x14ac:dyDescent="0.2">
      <c r="A70" s="13">
        <v>1981</v>
      </c>
      <c r="B70" s="229">
        <v>3207</v>
      </c>
      <c r="C70" s="228">
        <v>1034.7159999999999</v>
      </c>
      <c r="D70" s="228">
        <v>3188</v>
      </c>
      <c r="F70" s="226">
        <v>1981</v>
      </c>
      <c r="G70" s="223">
        <f t="shared" si="4"/>
        <v>0.32264296850639224</v>
      </c>
      <c r="H70" s="223">
        <f t="shared" si="5"/>
        <v>0.99407545993140001</v>
      </c>
    </row>
    <row r="71" spans="1:8" ht="15" customHeight="1" x14ac:dyDescent="0.2">
      <c r="A71" s="13">
        <v>1982</v>
      </c>
      <c r="B71" s="229">
        <v>3343.8</v>
      </c>
      <c r="C71" s="228">
        <v>1201.8980000000001</v>
      </c>
      <c r="D71" s="228">
        <v>3408.58</v>
      </c>
      <c r="F71" s="226">
        <v>1982</v>
      </c>
      <c r="G71" s="223">
        <f t="shared" si="4"/>
        <v>0.35944075602607811</v>
      </c>
      <c r="H71" s="223">
        <f t="shared" si="5"/>
        <v>1.0193731682516896</v>
      </c>
    </row>
    <row r="72" spans="1:8" ht="15" customHeight="1" x14ac:dyDescent="0.2">
      <c r="A72" s="13">
        <v>1983</v>
      </c>
      <c r="B72" s="229">
        <v>3634</v>
      </c>
      <c r="C72" s="228">
        <v>1415.3430000000001</v>
      </c>
      <c r="D72" s="228">
        <v>3758.7249999999999</v>
      </c>
      <c r="F72" s="226">
        <v>1983</v>
      </c>
      <c r="G72" s="223">
        <f t="shared" si="4"/>
        <v>0.38947248211337371</v>
      </c>
      <c r="H72" s="223">
        <f t="shared" si="5"/>
        <v>1.0343216840946614</v>
      </c>
    </row>
    <row r="73" spans="1:8" ht="15" customHeight="1" x14ac:dyDescent="0.2">
      <c r="A73" s="13">
        <v>1984</v>
      </c>
      <c r="B73" s="229">
        <v>4037.6</v>
      </c>
      <c r="C73" s="228">
        <v>1667.424</v>
      </c>
      <c r="D73" s="228">
        <v>4303.3239999999996</v>
      </c>
      <c r="F73" s="226">
        <v>1984</v>
      </c>
      <c r="G73" s="223">
        <f t="shared" si="4"/>
        <v>0.41297404398652665</v>
      </c>
      <c r="H73" s="223">
        <f t="shared" si="5"/>
        <v>1.0658123637804635</v>
      </c>
    </row>
    <row r="74" spans="1:8" ht="15" customHeight="1" x14ac:dyDescent="0.2">
      <c r="A74" s="13">
        <v>1985</v>
      </c>
      <c r="B74" s="229">
        <v>4339</v>
      </c>
      <c r="C74" s="228">
        <v>1950.2930000000001</v>
      </c>
      <c r="D74" s="228">
        <v>4907.8060000000005</v>
      </c>
      <c r="F74" s="226">
        <v>1985</v>
      </c>
      <c r="G74" s="223">
        <f t="shared" si="4"/>
        <v>0.44947983406314823</v>
      </c>
      <c r="H74" s="223">
        <f t="shared" si="5"/>
        <v>1.1310914957363449</v>
      </c>
    </row>
    <row r="75" spans="1:8" ht="15" customHeight="1" x14ac:dyDescent="0.2">
      <c r="A75" s="13">
        <v>1986</v>
      </c>
      <c r="B75" s="229">
        <v>4579.6000000000004</v>
      </c>
      <c r="C75" s="228">
        <v>2218.87</v>
      </c>
      <c r="D75" s="228">
        <v>5467.3379999999997</v>
      </c>
      <c r="F75" s="226">
        <v>1986</v>
      </c>
      <c r="G75" s="223">
        <f t="shared" si="4"/>
        <v>0.48451174775089523</v>
      </c>
      <c r="H75" s="223">
        <f t="shared" si="5"/>
        <v>1.1938461874399509</v>
      </c>
    </row>
    <row r="76" spans="1:8" ht="15" customHeight="1" x14ac:dyDescent="0.2">
      <c r="A76" s="13">
        <v>1987</v>
      </c>
      <c r="B76" s="229">
        <v>4855.2</v>
      </c>
      <c r="C76" s="228">
        <v>2435.2339999999999</v>
      </c>
      <c r="D76" s="228">
        <v>5951.7569999999996</v>
      </c>
      <c r="F76" s="226">
        <v>1987</v>
      </c>
      <c r="G76" s="223">
        <f t="shared" si="4"/>
        <v>0.5015723348162795</v>
      </c>
      <c r="H76" s="223">
        <f t="shared" si="5"/>
        <v>1.2258520761245675</v>
      </c>
    </row>
    <row r="77" spans="1:8" ht="15" customHeight="1" x14ac:dyDescent="0.2">
      <c r="A77" s="13">
        <v>1988</v>
      </c>
      <c r="B77" s="229">
        <v>5236.3999999999996</v>
      </c>
      <c r="C77" s="228">
        <v>2707.2910000000002</v>
      </c>
      <c r="D77" s="228">
        <v>6536.3040000000001</v>
      </c>
      <c r="F77" s="226">
        <v>1988</v>
      </c>
      <c r="G77" s="223">
        <f t="shared" si="4"/>
        <v>0.51701378809869381</v>
      </c>
      <c r="H77" s="223">
        <f t="shared" si="5"/>
        <v>1.2482438316400581</v>
      </c>
    </row>
    <row r="78" spans="1:8" ht="15" customHeight="1" x14ac:dyDescent="0.2">
      <c r="A78" s="13">
        <v>1989</v>
      </c>
      <c r="B78" s="229">
        <v>5641.6</v>
      </c>
      <c r="C78" s="227">
        <v>2975.5370000000003</v>
      </c>
      <c r="D78" s="227">
        <v>7060.8719999999994</v>
      </c>
      <c r="F78" s="226">
        <v>1989</v>
      </c>
      <c r="G78" s="223">
        <f t="shared" si="4"/>
        <v>0.52742785734543396</v>
      </c>
      <c r="H78" s="223">
        <f t="shared" si="5"/>
        <v>1.2515726035167327</v>
      </c>
    </row>
    <row r="79" spans="1:8" ht="15" customHeight="1" x14ac:dyDescent="0.2">
      <c r="A79" s="13">
        <v>1990</v>
      </c>
      <c r="B79" s="229">
        <v>5963.1</v>
      </c>
      <c r="C79" s="227">
        <v>3397.3250000000003</v>
      </c>
      <c r="D79" s="227">
        <v>7452.2479999999996</v>
      </c>
      <c r="F79" s="226">
        <v>1990</v>
      </c>
      <c r="G79" s="223">
        <f t="shared" si="4"/>
        <v>0.56972463986852473</v>
      </c>
      <c r="H79" s="223">
        <f t="shared" si="5"/>
        <v>1.249727155338666</v>
      </c>
    </row>
    <row r="80" spans="1:8" ht="15" customHeight="1" x14ac:dyDescent="0.2">
      <c r="A80" s="13">
        <v>1991</v>
      </c>
      <c r="B80" s="229">
        <v>6158.1</v>
      </c>
      <c r="C80" s="227">
        <v>3820.4029999999998</v>
      </c>
      <c r="D80" s="227">
        <v>7575.232</v>
      </c>
      <c r="F80" s="226">
        <v>1991</v>
      </c>
      <c r="G80" s="223">
        <f t="shared" si="4"/>
        <v>0.62038664523148368</v>
      </c>
      <c r="H80" s="223">
        <f t="shared" si="5"/>
        <v>1.2301248761793409</v>
      </c>
    </row>
    <row r="81" spans="1:8" ht="15" customHeight="1" x14ac:dyDescent="0.2">
      <c r="A81" s="13">
        <v>1992</v>
      </c>
      <c r="B81" s="229">
        <v>6520.3</v>
      </c>
      <c r="C81" s="227">
        <v>4195.9259999999995</v>
      </c>
      <c r="D81" s="227">
        <v>7767.7359999999999</v>
      </c>
      <c r="F81" s="226">
        <v>1992</v>
      </c>
      <c r="G81" s="223">
        <f t="shared" si="4"/>
        <v>0.64351732282256946</v>
      </c>
      <c r="H81" s="223">
        <f t="shared" si="5"/>
        <v>1.1913157370059659</v>
      </c>
    </row>
    <row r="82" spans="1:8" ht="15" customHeight="1" x14ac:dyDescent="0.2">
      <c r="A82" s="13">
        <v>1993</v>
      </c>
      <c r="B82" s="229">
        <v>6858.6</v>
      </c>
      <c r="C82" s="227">
        <v>4562.3</v>
      </c>
      <c r="D82" s="227">
        <v>8145.2139999999999</v>
      </c>
      <c r="F82" s="226">
        <v>1993</v>
      </c>
      <c r="G82" s="223">
        <f t="shared" si="4"/>
        <v>0.66519406292829442</v>
      </c>
      <c r="H82" s="223">
        <f t="shared" si="5"/>
        <v>1.1875913451724842</v>
      </c>
    </row>
    <row r="83" spans="1:8" ht="15" customHeight="1" x14ac:dyDescent="0.2">
      <c r="A83" s="13">
        <v>1994</v>
      </c>
      <c r="B83" s="229">
        <v>7287.2</v>
      </c>
      <c r="C83" s="227">
        <v>4826.9160000000002</v>
      </c>
      <c r="D83" s="227">
        <v>8693.5</v>
      </c>
      <c r="F83" s="226">
        <v>1994</v>
      </c>
      <c r="G83" s="223">
        <f t="shared" si="4"/>
        <v>0.66238280821165885</v>
      </c>
      <c r="H83" s="223">
        <f t="shared" si="5"/>
        <v>1.1929822153913712</v>
      </c>
    </row>
    <row r="84" spans="1:8" ht="15" customHeight="1" x14ac:dyDescent="0.2">
      <c r="A84" s="13">
        <v>1995</v>
      </c>
      <c r="B84" s="229">
        <v>7639.7</v>
      </c>
      <c r="C84" s="227">
        <v>5016.91</v>
      </c>
      <c r="D84" s="227">
        <v>9273.6749999999993</v>
      </c>
      <c r="F84" s="226">
        <v>1995</v>
      </c>
      <c r="G84" s="223">
        <f t="shared" si="4"/>
        <v>0.65668939879838217</v>
      </c>
      <c r="H84" s="223">
        <f t="shared" si="5"/>
        <v>1.2138794717070041</v>
      </c>
    </row>
    <row r="85" spans="1:8" ht="15" customHeight="1" x14ac:dyDescent="0.2">
      <c r="A85" s="13">
        <v>1996</v>
      </c>
      <c r="B85" s="229">
        <v>8073.1</v>
      </c>
      <c r="C85" s="227">
        <v>5357.3909999999996</v>
      </c>
      <c r="D85" s="227">
        <v>9871.5760000000009</v>
      </c>
      <c r="F85" s="226">
        <v>1996</v>
      </c>
      <c r="G85" s="223">
        <f t="shared" si="4"/>
        <v>0.66361013736978347</v>
      </c>
      <c r="H85" s="223">
        <f t="shared" si="5"/>
        <v>1.2227739034571603</v>
      </c>
    </row>
    <row r="86" spans="1:8" ht="15" customHeight="1" x14ac:dyDescent="0.2">
      <c r="A86" s="13">
        <v>1997</v>
      </c>
      <c r="B86" s="229">
        <v>8577.6</v>
      </c>
      <c r="C86" s="227">
        <v>5536.0119999999997</v>
      </c>
      <c r="D86" s="227">
        <v>10637.675999999999</v>
      </c>
      <c r="F86" s="226">
        <v>1997</v>
      </c>
      <c r="G86" s="223">
        <f t="shared" si="4"/>
        <v>0.64540337623577682</v>
      </c>
      <c r="H86" s="223">
        <f t="shared" si="5"/>
        <v>1.2401692781197537</v>
      </c>
    </row>
    <row r="87" spans="1:8" ht="15" customHeight="1" x14ac:dyDescent="0.2">
      <c r="A87" s="13">
        <v>1998</v>
      </c>
      <c r="B87" s="229">
        <v>9062.7999999999993</v>
      </c>
      <c r="C87" s="227">
        <v>5643.4349999999995</v>
      </c>
      <c r="D87" s="227">
        <v>11721.196</v>
      </c>
      <c r="F87" s="226">
        <v>1998</v>
      </c>
      <c r="G87" s="223">
        <f t="shared" si="4"/>
        <v>0.62270324844418945</v>
      </c>
      <c r="H87" s="223">
        <f t="shared" si="5"/>
        <v>1.2933305380235689</v>
      </c>
    </row>
    <row r="88" spans="1:8" ht="15" customHeight="1" x14ac:dyDescent="0.2">
      <c r="A88" s="13">
        <v>1999</v>
      </c>
      <c r="B88" s="229">
        <v>9631.2000000000007</v>
      </c>
      <c r="C88" s="227">
        <v>5805.009</v>
      </c>
      <c r="D88" s="227">
        <v>12894.810000000001</v>
      </c>
      <c r="F88" s="226">
        <v>1999</v>
      </c>
      <c r="G88" s="223">
        <f t="shared" si="4"/>
        <v>0.60272956640917019</v>
      </c>
      <c r="H88" s="223">
        <f t="shared" si="5"/>
        <v>1.3388580862197856</v>
      </c>
    </row>
    <row r="89" spans="1:8" ht="15" customHeight="1" x14ac:dyDescent="0.2">
      <c r="A89" s="13">
        <v>2000</v>
      </c>
      <c r="B89" s="229">
        <v>10251</v>
      </c>
      <c r="C89" s="227">
        <v>5689.5930000000008</v>
      </c>
      <c r="D89" s="227">
        <v>14119.787098086059</v>
      </c>
      <c r="F89" s="226">
        <v>2000</v>
      </c>
      <c r="G89" s="223">
        <f t="shared" si="4"/>
        <v>0.55502809482001758</v>
      </c>
      <c r="H89" s="223">
        <f t="shared" si="5"/>
        <v>1.3774058236353584</v>
      </c>
    </row>
    <row r="90" spans="1:8" ht="15" customHeight="1" x14ac:dyDescent="0.2">
      <c r="A90" s="13">
        <v>2001</v>
      </c>
      <c r="B90" s="229">
        <v>10581.9</v>
      </c>
      <c r="C90" s="228">
        <v>5970.2669999999998</v>
      </c>
      <c r="D90" s="227">
        <v>15080.507550444901</v>
      </c>
      <c r="F90" s="226">
        <v>2001</v>
      </c>
      <c r="G90" s="223">
        <f t="shared" si="4"/>
        <v>0.56419612734953084</v>
      </c>
      <c r="H90" s="223">
        <f t="shared" si="5"/>
        <v>1.4251228560508891</v>
      </c>
    </row>
    <row r="91" spans="1:8" ht="15" customHeight="1" x14ac:dyDescent="0.2">
      <c r="A91" s="13">
        <v>2002</v>
      </c>
      <c r="B91" s="229">
        <v>10929.1</v>
      </c>
      <c r="C91" s="228">
        <v>6432.982</v>
      </c>
      <c r="D91" s="227">
        <v>16046.538597800962</v>
      </c>
      <c r="F91" s="226">
        <v>2002</v>
      </c>
      <c r="G91" s="223">
        <f t="shared" si="4"/>
        <v>0.58861040707835044</v>
      </c>
      <c r="H91" s="223">
        <f t="shared" si="5"/>
        <v>1.4682397084664758</v>
      </c>
    </row>
    <row r="92" spans="1:8" ht="15" customHeight="1" x14ac:dyDescent="0.2">
      <c r="A92" s="13">
        <v>2003</v>
      </c>
      <c r="B92" s="229">
        <v>11456.5</v>
      </c>
      <c r="C92" s="228">
        <v>7022.3919999999998</v>
      </c>
      <c r="D92" s="227">
        <v>17258.265161123883</v>
      </c>
      <c r="F92" s="226">
        <v>2003</v>
      </c>
      <c r="G92" s="223">
        <f t="shared" si="4"/>
        <v>0.6129613756382839</v>
      </c>
      <c r="H92" s="223">
        <f t="shared" si="5"/>
        <v>1.5064168953104249</v>
      </c>
    </row>
    <row r="93" spans="1:8" ht="15" customHeight="1" x14ac:dyDescent="0.2">
      <c r="A93" s="13">
        <v>2004</v>
      </c>
      <c r="B93" s="229">
        <v>12217.2</v>
      </c>
      <c r="C93" s="228">
        <v>7620.4030000000002</v>
      </c>
      <c r="D93" s="227">
        <v>18888.189493425489</v>
      </c>
      <c r="F93" s="226">
        <v>2004</v>
      </c>
      <c r="G93" s="223">
        <f t="shared" si="4"/>
        <v>0.62374382018793173</v>
      </c>
      <c r="H93" s="223">
        <f t="shared" si="5"/>
        <v>1.5460326010399672</v>
      </c>
    </row>
    <row r="94" spans="1:8" ht="15" customHeight="1" x14ac:dyDescent="0.2">
      <c r="A94" s="13">
        <v>2005</v>
      </c>
      <c r="B94" s="229">
        <v>13039.2</v>
      </c>
      <c r="C94" s="228">
        <v>8194.2510000000002</v>
      </c>
      <c r="D94" s="227">
        <v>20736.020623597098</v>
      </c>
      <c r="F94" s="226">
        <v>2005</v>
      </c>
      <c r="G94" s="223">
        <f t="shared" si="4"/>
        <v>0.62843203570771211</v>
      </c>
      <c r="H94" s="223">
        <f t="shared" si="5"/>
        <v>1.5902831940300859</v>
      </c>
    </row>
    <row r="95" spans="1:8" ht="15" customHeight="1" x14ac:dyDescent="0.2">
      <c r="A95" s="13">
        <v>2006</v>
      </c>
      <c r="B95" s="229">
        <v>13815.6</v>
      </c>
      <c r="C95" s="228">
        <v>8703.7379999999994</v>
      </c>
      <c r="D95" s="227">
        <v>22882.970234170338</v>
      </c>
      <c r="F95" s="226">
        <v>2006</v>
      </c>
      <c r="G95" s="223">
        <f t="shared" si="4"/>
        <v>0.62999348562494561</v>
      </c>
      <c r="H95" s="223">
        <f t="shared" si="5"/>
        <v>1.656313894016209</v>
      </c>
    </row>
    <row r="96" spans="1:8" ht="15" customHeight="1" x14ac:dyDescent="0.2">
      <c r="A96" s="13">
        <v>2007</v>
      </c>
      <c r="B96" s="229">
        <v>14474.2</v>
      </c>
      <c r="C96" s="228">
        <v>9252.3169999999991</v>
      </c>
      <c r="D96" s="227">
        <v>24971.2480276758</v>
      </c>
      <c r="F96" s="226">
        <v>2007</v>
      </c>
      <c r="G96" s="223">
        <f t="shared" si="4"/>
        <v>0.63922821295822907</v>
      </c>
      <c r="H96" s="223">
        <f t="shared" si="5"/>
        <v>1.7252247466302661</v>
      </c>
    </row>
    <row r="97" spans="1:8" ht="15" customHeight="1" x14ac:dyDescent="0.2">
      <c r="A97" s="13">
        <v>2008</v>
      </c>
      <c r="B97" s="229">
        <v>14769.9</v>
      </c>
      <c r="C97" s="228">
        <v>10723.155999999999</v>
      </c>
      <c r="D97" s="227">
        <v>25493.01164316295</v>
      </c>
      <c r="F97" s="226">
        <v>2008</v>
      </c>
      <c r="G97" s="223">
        <f t="shared" si="4"/>
        <v>0.72601412331837045</v>
      </c>
      <c r="H97" s="223">
        <f t="shared" si="5"/>
        <v>1.7260111201269441</v>
      </c>
    </row>
    <row r="98" spans="1:8" ht="15" customHeight="1" x14ac:dyDescent="0.2">
      <c r="A98" s="13">
        <v>2009</v>
      </c>
      <c r="B98" s="229">
        <v>14478.1</v>
      </c>
      <c r="C98" s="228">
        <v>12334.847</v>
      </c>
      <c r="D98" s="227">
        <v>24853.798192201481</v>
      </c>
      <c r="F98" s="226">
        <v>2009</v>
      </c>
      <c r="G98" s="223">
        <f t="shared" si="4"/>
        <v>0.85196586568679589</v>
      </c>
      <c r="H98" s="223">
        <f t="shared" si="5"/>
        <v>1.7166477778300662</v>
      </c>
    </row>
    <row r="99" spans="1:8" ht="15" customHeight="1" x14ac:dyDescent="0.2">
      <c r="A99" s="13">
        <v>2010</v>
      </c>
      <c r="B99" s="229">
        <v>15049</v>
      </c>
      <c r="C99" s="228">
        <v>14049.381000000001</v>
      </c>
      <c r="D99" s="227">
        <v>24529.75649241887</v>
      </c>
      <c r="F99" s="226">
        <v>2010</v>
      </c>
      <c r="G99" s="223">
        <f t="shared" si="4"/>
        <v>0.9335757193168982</v>
      </c>
      <c r="H99" s="223">
        <f t="shared" si="5"/>
        <v>1.6299924574668663</v>
      </c>
    </row>
    <row r="100" spans="1:8" ht="15" customHeight="1" x14ac:dyDescent="0.2">
      <c r="A100" s="13">
        <v>2011</v>
      </c>
      <c r="B100" s="229">
        <v>15599.7</v>
      </c>
      <c r="C100" s="228">
        <v>15248.213</v>
      </c>
      <c r="D100" s="227">
        <v>24732.679086463642</v>
      </c>
      <c r="F100" s="226">
        <v>2011</v>
      </c>
      <c r="G100" s="223">
        <f t="shared" si="4"/>
        <v>0.97746834875029642</v>
      </c>
      <c r="H100" s="223">
        <f t="shared" si="5"/>
        <v>1.5854586361573391</v>
      </c>
    </row>
    <row r="101" spans="1:8" ht="15" customHeight="1" x14ac:dyDescent="0.2">
      <c r="A101" s="13">
        <v>2012</v>
      </c>
      <c r="B101" s="229">
        <v>16254</v>
      </c>
      <c r="C101" s="228">
        <v>16457.613000000001</v>
      </c>
      <c r="D101" s="227">
        <v>25253.353145358065</v>
      </c>
      <c r="F101" s="226">
        <v>2012</v>
      </c>
      <c r="G101" s="223">
        <f t="shared" si="4"/>
        <v>1.0125269472129939</v>
      </c>
      <c r="H101" s="223">
        <f t="shared" ref="H101:H111" si="6">D101/B101</f>
        <v>1.5536700593920305</v>
      </c>
    </row>
    <row r="102" spans="1:8" ht="15" customHeight="1" x14ac:dyDescent="0.2">
      <c r="A102" s="13">
        <v>2013</v>
      </c>
      <c r="B102" s="229">
        <v>16880.7</v>
      </c>
      <c r="C102" s="228">
        <v>17376.462</v>
      </c>
      <c r="D102" s="227">
        <v>26104.891367673179</v>
      </c>
      <c r="F102" s="226">
        <v>2013</v>
      </c>
      <c r="G102" s="223">
        <f t="shared" si="4"/>
        <v>1.0293685688389698</v>
      </c>
      <c r="H102" s="223">
        <f t="shared" si="6"/>
        <v>1.5464341743928378</v>
      </c>
    </row>
    <row r="103" spans="1:8" ht="15" customHeight="1" x14ac:dyDescent="0.2">
      <c r="A103" s="13">
        <v>2014</v>
      </c>
      <c r="B103" s="229">
        <v>17608.099999999999</v>
      </c>
      <c r="C103" s="228">
        <v>18165.823</v>
      </c>
      <c r="D103" s="227">
        <v>27095.293000000001</v>
      </c>
      <c r="F103" s="226">
        <v>2014</v>
      </c>
      <c r="G103" s="223">
        <f t="shared" si="4"/>
        <v>1.0316742294739354</v>
      </c>
      <c r="H103" s="223">
        <f t="shared" si="6"/>
        <v>1.5387970877039547</v>
      </c>
    </row>
    <row r="104" spans="1:8" ht="15" customHeight="1" x14ac:dyDescent="0.15">
      <c r="A104" s="13">
        <v>2015</v>
      </c>
      <c r="B104" s="222">
        <v>18295</v>
      </c>
      <c r="C104" s="222">
        <v>18946.739000000001</v>
      </c>
      <c r="D104" s="222">
        <v>28285.018</v>
      </c>
      <c r="F104" s="226">
        <v>2015</v>
      </c>
      <c r="G104" s="223">
        <f t="shared" si="4"/>
        <v>1.0356238863077345</v>
      </c>
      <c r="H104" s="223">
        <f t="shared" si="6"/>
        <v>1.5460518174364581</v>
      </c>
    </row>
    <row r="105" spans="1:8" ht="15" customHeight="1" x14ac:dyDescent="0.15">
      <c r="A105" s="13">
        <v>2016</v>
      </c>
      <c r="B105" s="222">
        <v>18804.900000000001</v>
      </c>
      <c r="C105" s="222">
        <v>20001.29</v>
      </c>
      <c r="D105" s="222">
        <v>29443.327000000001</v>
      </c>
      <c r="F105" s="13">
        <v>2016</v>
      </c>
      <c r="G105" s="225">
        <v>1.08</v>
      </c>
      <c r="H105" s="223">
        <f t="shared" si="6"/>
        <v>1.5657263266489052</v>
      </c>
    </row>
    <row r="106" spans="1:8" ht="15" customHeight="1" x14ac:dyDescent="0.15">
      <c r="A106" s="13">
        <v>2017</v>
      </c>
      <c r="B106" s="222">
        <v>19612.099999999999</v>
      </c>
      <c r="C106" s="222">
        <v>20517.143</v>
      </c>
      <c r="D106" s="222">
        <v>31132.291000000001</v>
      </c>
      <c r="F106" s="13">
        <v>2017</v>
      </c>
      <c r="G106" s="223">
        <f t="shared" ref="G106:G111" si="7">C106/B106</f>
        <v>1.0461471744484274</v>
      </c>
      <c r="H106" s="223">
        <f t="shared" si="6"/>
        <v>1.5874022159789112</v>
      </c>
    </row>
    <row r="107" spans="1:8" ht="15" customHeight="1" x14ac:dyDescent="0.15">
      <c r="A107" s="13">
        <v>2018</v>
      </c>
      <c r="B107" s="222">
        <v>20656.5</v>
      </c>
      <c r="C107" s="222">
        <v>21997.036</v>
      </c>
      <c r="D107" s="222">
        <v>32648.553</v>
      </c>
      <c r="F107" s="13">
        <v>2018</v>
      </c>
      <c r="G107" s="223">
        <f t="shared" si="7"/>
        <v>1.0648965700868975</v>
      </c>
      <c r="H107" s="223">
        <f t="shared" si="6"/>
        <v>1.5805462203180596</v>
      </c>
    </row>
    <row r="108" spans="1:8" ht="15" customHeight="1" x14ac:dyDescent="0.15">
      <c r="A108" s="13">
        <v>2019</v>
      </c>
      <c r="B108" s="222">
        <v>21521.4</v>
      </c>
      <c r="C108" s="222">
        <v>23222.591</v>
      </c>
      <c r="D108" s="222">
        <v>34095.657999999996</v>
      </c>
      <c r="F108" s="13">
        <v>2019</v>
      </c>
      <c r="G108" s="223">
        <f t="shared" si="7"/>
        <v>1.0790464839647977</v>
      </c>
      <c r="H108" s="223">
        <f t="shared" si="6"/>
        <v>1.5842676591671543</v>
      </c>
    </row>
    <row r="109" spans="1:8" ht="15" customHeight="1" x14ac:dyDescent="0.15">
      <c r="A109" s="13">
        <v>2020</v>
      </c>
      <c r="B109" s="222">
        <v>21323</v>
      </c>
      <c r="C109" s="224">
        <v>27768.006000000001</v>
      </c>
      <c r="D109" s="222">
        <v>36483.090000000004</v>
      </c>
      <c r="F109" s="13">
        <v>2020</v>
      </c>
      <c r="G109" s="223">
        <f t="shared" si="7"/>
        <v>1.3022560615298036</v>
      </c>
      <c r="H109" s="223">
        <f t="shared" si="6"/>
        <v>1.7109735965858464</v>
      </c>
    </row>
    <row r="110" spans="1:8" ht="15" customHeight="1" x14ac:dyDescent="0.15">
      <c r="A110" s="13">
        <v>2021</v>
      </c>
      <c r="B110" s="222">
        <v>23594</v>
      </c>
      <c r="C110" s="224">
        <v>29637.002999999997</v>
      </c>
      <c r="D110" s="224">
        <v>39341.051999999996</v>
      </c>
      <c r="F110" s="13">
        <v>2021</v>
      </c>
      <c r="G110" s="223">
        <f t="shared" si="7"/>
        <v>1.2561245655675171</v>
      </c>
      <c r="H110" s="223">
        <f t="shared" si="6"/>
        <v>1.6674176485547172</v>
      </c>
    </row>
    <row r="111" spans="1:8" ht="15" customHeight="1" x14ac:dyDescent="0.15">
      <c r="A111" s="13">
        <v>2022</v>
      </c>
      <c r="B111" s="224">
        <v>25744.1</v>
      </c>
      <c r="C111" s="224">
        <v>31439.489000000001</v>
      </c>
      <c r="D111" s="224">
        <v>41662.209000000003</v>
      </c>
      <c r="F111" s="13">
        <v>2022</v>
      </c>
      <c r="G111" s="223">
        <f t="shared" si="7"/>
        <v>1.2212308451256795</v>
      </c>
      <c r="H111" s="223">
        <f t="shared" si="6"/>
        <v>1.6183206637637364</v>
      </c>
    </row>
    <row r="112" spans="1:8" ht="15" customHeight="1" x14ac:dyDescent="0.2">
      <c r="A112" s="13">
        <v>2023</v>
      </c>
      <c r="B112" s="1">
        <v>27357.8</v>
      </c>
      <c r="C112" s="1">
        <v>34021.671999999999</v>
      </c>
      <c r="D112" s="1">
        <v>42583.521999999997</v>
      </c>
      <c r="F112" s="13">
        <v>2023</v>
      </c>
      <c r="G112" s="223">
        <f t="shared" ref="G112" si="8">C112/B112</f>
        <v>1.2435821593841609</v>
      </c>
      <c r="H112" s="223">
        <f t="shared" ref="H112" si="9">D112/B112</f>
        <v>1.5565404381931296</v>
      </c>
    </row>
    <row r="113" spans="1:6" ht="15" customHeight="1" x14ac:dyDescent="0.15">
      <c r="A113" s="497" t="s">
        <v>83</v>
      </c>
      <c r="B113" s="497"/>
      <c r="C113" s="497"/>
      <c r="D113" s="497"/>
      <c r="E113" s="497"/>
      <c r="F113" s="497"/>
    </row>
  </sheetData>
  <mergeCells count="2">
    <mergeCell ref="A1:B1"/>
    <mergeCell ref="A113:F113"/>
  </mergeCells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6F3FD-365C-9F4F-8C1C-DF22A7060C66}">
  <dimension ref="A1:R45"/>
  <sheetViews>
    <sheetView workbookViewId="0"/>
  </sheetViews>
  <sheetFormatPr baseColWidth="10" defaultColWidth="11" defaultRowHeight="16" x14ac:dyDescent="0.2"/>
  <cols>
    <col min="3" max="3" width="25.83203125" customWidth="1"/>
  </cols>
  <sheetData>
    <row r="1" spans="1:16" x14ac:dyDescent="0.2">
      <c r="A1" t="s">
        <v>121</v>
      </c>
    </row>
    <row r="3" spans="1:16" x14ac:dyDescent="0.2">
      <c r="C3" t="s">
        <v>120</v>
      </c>
    </row>
    <row r="4" spans="1:16" x14ac:dyDescent="0.2">
      <c r="C4" t="s">
        <v>119</v>
      </c>
    </row>
    <row r="5" spans="1:16" x14ac:dyDescent="0.2">
      <c r="D5" s="235">
        <v>1774</v>
      </c>
      <c r="E5" s="235">
        <v>1805</v>
      </c>
      <c r="F5" s="235">
        <v>1850</v>
      </c>
      <c r="G5" s="235">
        <v>1880</v>
      </c>
      <c r="H5" s="235">
        <v>1900</v>
      </c>
      <c r="I5" s="235">
        <v>1912</v>
      </c>
      <c r="J5" s="235">
        <v>1929</v>
      </c>
      <c r="K5" s="235">
        <v>1939</v>
      </c>
      <c r="L5" s="235">
        <v>1950</v>
      </c>
      <c r="M5" s="235">
        <v>1965</v>
      </c>
      <c r="N5" s="235">
        <v>1973</v>
      </c>
      <c r="O5" s="235">
        <v>1978</v>
      </c>
    </row>
    <row r="6" spans="1:16" x14ac:dyDescent="0.2">
      <c r="C6" s="250" t="s">
        <v>118</v>
      </c>
      <c r="D6" s="253">
        <v>21.8</v>
      </c>
      <c r="E6" s="253">
        <v>23.3</v>
      </c>
      <c r="F6" s="253">
        <v>30</v>
      </c>
      <c r="G6" s="253">
        <v>3734</v>
      </c>
      <c r="H6" s="253">
        <v>39.9</v>
      </c>
      <c r="I6" s="253">
        <v>42.9</v>
      </c>
      <c r="J6" s="253">
        <v>53.6</v>
      </c>
      <c r="K6" s="253">
        <v>50.5</v>
      </c>
      <c r="L6" s="253">
        <v>50.3</v>
      </c>
      <c r="M6" s="253">
        <v>53.9</v>
      </c>
      <c r="N6" s="253">
        <v>50.2</v>
      </c>
      <c r="O6" s="254">
        <v>47</v>
      </c>
    </row>
    <row r="7" spans="1:16" x14ac:dyDescent="0.2">
      <c r="C7" s="250" t="s">
        <v>117</v>
      </c>
      <c r="D7" s="253">
        <v>2.2999999999999998</v>
      </c>
      <c r="E7" s="498">
        <v>2.2999999999999998</v>
      </c>
      <c r="F7" s="498">
        <v>3.5</v>
      </c>
      <c r="G7" s="498">
        <v>4.3</v>
      </c>
      <c r="H7" s="253">
        <v>4.9000000000000004</v>
      </c>
      <c r="I7" s="253">
        <v>4.7</v>
      </c>
      <c r="J7" s="253">
        <v>3.6</v>
      </c>
      <c r="K7" s="253">
        <v>8.5</v>
      </c>
      <c r="L7" s="253">
        <v>7.4</v>
      </c>
      <c r="M7" s="253">
        <v>3.3</v>
      </c>
      <c r="N7" s="253">
        <v>2.8</v>
      </c>
      <c r="O7" s="254">
        <v>2.2999999999999998</v>
      </c>
    </row>
    <row r="8" spans="1:16" x14ac:dyDescent="0.2">
      <c r="C8" s="250" t="s">
        <v>116</v>
      </c>
      <c r="D8" s="253"/>
      <c r="E8" s="498"/>
      <c r="F8" s="498"/>
      <c r="G8" s="498"/>
      <c r="H8" s="253">
        <v>2.4</v>
      </c>
      <c r="I8" s="253">
        <v>3.1</v>
      </c>
      <c r="J8" s="253">
        <v>3.6</v>
      </c>
      <c r="K8" s="253">
        <v>3.7</v>
      </c>
      <c r="L8" s="253">
        <v>3.3</v>
      </c>
      <c r="M8" s="253">
        <v>5.6</v>
      </c>
      <c r="N8" s="253">
        <v>6.6</v>
      </c>
      <c r="O8" s="254">
        <v>6.9</v>
      </c>
    </row>
    <row r="9" spans="1:16" x14ac:dyDescent="0.2">
      <c r="B9" s="234"/>
      <c r="C9" s="250" t="s">
        <v>115</v>
      </c>
      <c r="D9" s="253"/>
      <c r="E9" s="253"/>
      <c r="F9" s="253">
        <v>0.6</v>
      </c>
      <c r="G9" s="253">
        <v>1</v>
      </c>
      <c r="H9" s="253">
        <v>1</v>
      </c>
      <c r="I9" s="253">
        <v>1.4</v>
      </c>
      <c r="J9" s="253">
        <v>2</v>
      </c>
      <c r="K9" s="253">
        <v>4.2</v>
      </c>
      <c r="L9" s="253">
        <v>5</v>
      </c>
      <c r="M9" s="253">
        <v>4.5999999999999996</v>
      </c>
      <c r="N9" s="253">
        <v>4.3</v>
      </c>
      <c r="O9" s="254">
        <v>4.0999999999999996</v>
      </c>
    </row>
    <row r="10" spans="1:16" s="255" customFormat="1" x14ac:dyDescent="0.2">
      <c r="B10" s="261"/>
      <c r="C10" s="259" t="s">
        <v>114</v>
      </c>
      <c r="D10" s="257"/>
      <c r="E10" s="257">
        <v>4</v>
      </c>
      <c r="F10" s="257">
        <v>3.6</v>
      </c>
      <c r="G10" s="257">
        <v>2.8</v>
      </c>
      <c r="H10" s="257">
        <v>3.5</v>
      </c>
      <c r="I10" s="257">
        <v>3.8</v>
      </c>
      <c r="J10" s="257">
        <v>3.8</v>
      </c>
      <c r="K10" s="257">
        <v>1.4</v>
      </c>
      <c r="L10" s="257">
        <v>1.5</v>
      </c>
      <c r="M10" s="257">
        <v>3</v>
      </c>
      <c r="N10" s="257">
        <v>3.7</v>
      </c>
      <c r="O10" s="256">
        <v>3.6</v>
      </c>
    </row>
    <row r="11" spans="1:16" s="255" customFormat="1" x14ac:dyDescent="0.2">
      <c r="C11" s="259" t="s">
        <v>113</v>
      </c>
      <c r="D11" s="257"/>
      <c r="E11" s="257"/>
      <c r="F11" s="257"/>
      <c r="G11" s="257"/>
      <c r="H11" s="257">
        <v>0.7</v>
      </c>
      <c r="I11" s="257">
        <v>1</v>
      </c>
      <c r="J11" s="257">
        <v>0.9</v>
      </c>
      <c r="K11" s="257">
        <v>0.9</v>
      </c>
      <c r="L11" s="257">
        <v>1</v>
      </c>
      <c r="M11" s="257">
        <v>1.8</v>
      </c>
      <c r="N11" s="257">
        <v>1.9</v>
      </c>
      <c r="O11" s="256">
        <v>1.9</v>
      </c>
    </row>
    <row r="12" spans="1:16" s="255" customFormat="1" x14ac:dyDescent="0.2">
      <c r="C12" s="259" t="s">
        <v>112</v>
      </c>
      <c r="D12" s="257"/>
      <c r="E12" s="257">
        <v>1.7</v>
      </c>
      <c r="F12" s="257">
        <v>2.1</v>
      </c>
      <c r="G12" s="257">
        <v>2.6</v>
      </c>
      <c r="H12" s="257">
        <v>4.5</v>
      </c>
      <c r="I12" s="257">
        <v>4</v>
      </c>
      <c r="J12" s="257">
        <v>4.8</v>
      </c>
      <c r="K12" s="257">
        <v>4.0999999999999996</v>
      </c>
      <c r="L12" s="257">
        <v>3.3</v>
      </c>
      <c r="M12" s="257">
        <v>5.9</v>
      </c>
      <c r="N12" s="257">
        <v>6.3</v>
      </c>
      <c r="O12" s="256">
        <v>6.6</v>
      </c>
    </row>
    <row r="13" spans="1:16" s="255" customFormat="1" x14ac:dyDescent="0.2">
      <c r="C13" s="259" t="s">
        <v>111</v>
      </c>
      <c r="D13" s="257"/>
      <c r="E13" s="257">
        <v>4.5</v>
      </c>
      <c r="F13" s="257">
        <v>3.2</v>
      </c>
      <c r="G13" s="257">
        <v>4.9000000000000004</v>
      </c>
      <c r="H13" s="257">
        <v>2.2000000000000002</v>
      </c>
      <c r="I13" s="257">
        <v>1.9</v>
      </c>
      <c r="J13" s="257">
        <v>3.4</v>
      </c>
      <c r="K13" s="257">
        <v>7.7</v>
      </c>
      <c r="L13" s="257">
        <v>12.7</v>
      </c>
      <c r="M13" s="257">
        <v>6.6</v>
      </c>
      <c r="N13" s="257">
        <v>5.7</v>
      </c>
      <c r="O13" s="256">
        <v>6.2</v>
      </c>
      <c r="P13" s="260"/>
    </row>
    <row r="14" spans="1:16" s="255" customFormat="1" x14ac:dyDescent="0.2">
      <c r="C14" s="259" t="s">
        <v>110</v>
      </c>
      <c r="D14" s="257"/>
      <c r="E14" s="257">
        <v>4.5</v>
      </c>
      <c r="F14" s="257">
        <v>0.7</v>
      </c>
      <c r="G14" s="257">
        <v>3.2</v>
      </c>
      <c r="H14" s="257">
        <v>0.8</v>
      </c>
      <c r="I14" s="257">
        <v>0.4</v>
      </c>
      <c r="J14" s="257">
        <v>1.7</v>
      </c>
      <c r="K14" s="257">
        <v>5.4</v>
      </c>
      <c r="L14" s="257">
        <v>11.3</v>
      </c>
      <c r="M14" s="257">
        <v>4.8</v>
      </c>
      <c r="N14" s="257">
        <v>3.9</v>
      </c>
      <c r="O14" s="256">
        <v>4.5999999999999996</v>
      </c>
    </row>
    <row r="15" spans="1:16" s="255" customFormat="1" x14ac:dyDescent="0.2">
      <c r="C15" s="259" t="s">
        <v>109</v>
      </c>
      <c r="D15" s="257"/>
      <c r="E15" s="257"/>
      <c r="F15" s="257">
        <v>2.5</v>
      </c>
      <c r="G15" s="257">
        <v>1.6</v>
      </c>
      <c r="H15" s="257">
        <v>1.3</v>
      </c>
      <c r="I15" s="257">
        <v>1.5</v>
      </c>
      <c r="J15" s="257">
        <v>1.7</v>
      </c>
      <c r="K15" s="257">
        <v>2.2999999999999998</v>
      </c>
      <c r="L15" s="257">
        <v>1.4</v>
      </c>
      <c r="M15" s="257">
        <v>1.8</v>
      </c>
      <c r="N15" s="257">
        <v>1.8</v>
      </c>
      <c r="O15" s="256">
        <v>1.6</v>
      </c>
    </row>
    <row r="16" spans="1:16" s="255" customFormat="1" x14ac:dyDescent="0.2">
      <c r="C16" s="259" t="s">
        <v>108</v>
      </c>
      <c r="D16" s="257"/>
      <c r="E16" s="257"/>
      <c r="F16" s="257">
        <v>2.8</v>
      </c>
      <c r="G16" s="257">
        <v>4.2</v>
      </c>
      <c r="H16" s="257">
        <v>3.4</v>
      </c>
      <c r="I16" s="257">
        <v>4.8</v>
      </c>
      <c r="J16" s="257">
        <v>3.9</v>
      </c>
      <c r="K16" s="257">
        <v>3.7</v>
      </c>
      <c r="L16" s="257">
        <v>1.96</v>
      </c>
      <c r="M16" s="257">
        <v>2.1</v>
      </c>
      <c r="N16" s="257">
        <v>2.4</v>
      </c>
      <c r="O16" s="256">
        <v>2.4</v>
      </c>
    </row>
    <row r="17" spans="1:18" s="255" customFormat="1" x14ac:dyDescent="0.2">
      <c r="C17" s="258" t="s">
        <v>107</v>
      </c>
      <c r="D17" s="257"/>
      <c r="E17" s="257">
        <v>2.2999999999999998</v>
      </c>
      <c r="F17" s="257">
        <v>5.5</v>
      </c>
      <c r="G17" s="257">
        <v>9.1999999999999993</v>
      </c>
      <c r="H17" s="257">
        <v>9.1999999999999993</v>
      </c>
      <c r="I17" s="257">
        <v>12.5</v>
      </c>
      <c r="J17" s="257">
        <v>19.399999999999999</v>
      </c>
      <c r="K17" s="257">
        <v>11.5</v>
      </c>
      <c r="L17" s="257">
        <v>8</v>
      </c>
      <c r="M17" s="257">
        <v>15.8</v>
      </c>
      <c r="N17" s="257">
        <v>10.6</v>
      </c>
      <c r="O17" s="256">
        <v>7.3</v>
      </c>
    </row>
    <row r="18" spans="1:18" x14ac:dyDescent="0.2">
      <c r="C18" s="250" t="s">
        <v>106</v>
      </c>
      <c r="D18" s="498" t="s">
        <v>105</v>
      </c>
      <c r="E18" s="253">
        <v>7.4</v>
      </c>
      <c r="F18" s="253">
        <v>6.5</v>
      </c>
      <c r="G18" s="253">
        <v>5.5</v>
      </c>
      <c r="H18" s="253">
        <v>3.8</v>
      </c>
      <c r="I18" s="253">
        <v>2.7</v>
      </c>
      <c r="J18" s="253">
        <v>2.7</v>
      </c>
      <c r="K18" s="253">
        <v>1.7</v>
      </c>
      <c r="L18" s="253">
        <v>2.4</v>
      </c>
      <c r="M18" s="253">
        <v>2.2000000000000002</v>
      </c>
      <c r="N18" s="253">
        <v>2.7</v>
      </c>
      <c r="O18" s="254">
        <v>2.2000000000000002</v>
      </c>
    </row>
    <row r="19" spans="1:18" x14ac:dyDescent="0.2">
      <c r="C19" s="250" t="s">
        <v>104</v>
      </c>
      <c r="D19" s="498"/>
      <c r="E19" s="253">
        <v>1.1000000000000001</v>
      </c>
      <c r="F19" s="253">
        <v>2.2000000000000002</v>
      </c>
      <c r="G19" s="253">
        <v>2.8</v>
      </c>
      <c r="H19" s="253">
        <v>4.3</v>
      </c>
      <c r="I19" s="253">
        <v>3.1</v>
      </c>
      <c r="J19" s="253">
        <v>5.4</v>
      </c>
      <c r="K19" s="253">
        <v>3</v>
      </c>
      <c r="L19" s="253">
        <v>3.8</v>
      </c>
      <c r="M19" s="253">
        <v>2.9</v>
      </c>
      <c r="N19" s="253">
        <v>3.3</v>
      </c>
      <c r="O19" s="254">
        <v>3.4</v>
      </c>
    </row>
    <row r="20" spans="1:18" x14ac:dyDescent="0.2">
      <c r="C20" s="250" t="s">
        <v>103</v>
      </c>
      <c r="D20" s="253"/>
      <c r="E20" s="253"/>
      <c r="F20" s="253">
        <v>0.5</v>
      </c>
      <c r="G20" s="253">
        <v>0.8</v>
      </c>
      <c r="H20" s="253">
        <v>0.7</v>
      </c>
      <c r="I20" s="253">
        <v>1.7</v>
      </c>
      <c r="J20" s="253">
        <v>2.2000000000000002</v>
      </c>
      <c r="K20" s="253">
        <v>4</v>
      </c>
      <c r="L20" s="253">
        <v>2.4</v>
      </c>
      <c r="M20" s="253">
        <v>2.1</v>
      </c>
      <c r="N20" s="253">
        <v>2.1</v>
      </c>
      <c r="O20" s="254">
        <v>2.5</v>
      </c>
    </row>
    <row r="21" spans="1:18" x14ac:dyDescent="0.2">
      <c r="C21" s="250" t="s">
        <v>102</v>
      </c>
      <c r="D21" s="253"/>
      <c r="E21" s="253">
        <v>-4.3</v>
      </c>
      <c r="F21" s="253">
        <v>-2.1</v>
      </c>
      <c r="G21" s="253">
        <v>-2.5</v>
      </c>
      <c r="H21" s="253">
        <v>-1.5</v>
      </c>
      <c r="I21" s="253">
        <v>-0.7</v>
      </c>
      <c r="J21" s="253">
        <v>1.3</v>
      </c>
      <c r="K21" s="253">
        <v>2.4</v>
      </c>
      <c r="L21" s="253">
        <v>1.6</v>
      </c>
      <c r="M21" s="253">
        <v>1.1000000000000001</v>
      </c>
      <c r="N21" s="253">
        <v>0.4</v>
      </c>
      <c r="O21" s="254">
        <v>0.4</v>
      </c>
    </row>
    <row r="22" spans="1:18" x14ac:dyDescent="0.2">
      <c r="C22" s="250" t="s">
        <v>101</v>
      </c>
      <c r="D22" s="253">
        <v>100</v>
      </c>
      <c r="E22" s="253">
        <v>100</v>
      </c>
      <c r="F22" s="253">
        <v>100</v>
      </c>
      <c r="G22" s="253">
        <v>100</v>
      </c>
      <c r="H22" s="253">
        <v>100</v>
      </c>
      <c r="I22" s="253">
        <v>100</v>
      </c>
      <c r="J22" s="253">
        <v>100</v>
      </c>
      <c r="K22" s="253">
        <v>100</v>
      </c>
      <c r="L22" s="253">
        <v>100</v>
      </c>
      <c r="M22" s="253">
        <v>100</v>
      </c>
      <c r="N22" s="253">
        <v>100</v>
      </c>
      <c r="O22" s="253">
        <v>100</v>
      </c>
    </row>
    <row r="23" spans="1:18" x14ac:dyDescent="0.2">
      <c r="C23" s="250" t="s">
        <v>100</v>
      </c>
      <c r="D23" s="253">
        <v>0.11</v>
      </c>
      <c r="E23" s="253">
        <v>1.72</v>
      </c>
      <c r="F23" s="253">
        <v>10.8</v>
      </c>
      <c r="G23" s="253">
        <v>63.7</v>
      </c>
      <c r="H23" s="253">
        <v>151.1</v>
      </c>
      <c r="I23" s="253">
        <v>301.5</v>
      </c>
      <c r="J23" s="253">
        <v>964.8</v>
      </c>
      <c r="K23" s="253">
        <v>868.2</v>
      </c>
      <c r="L23" s="251">
        <v>2230</v>
      </c>
      <c r="M23" s="251">
        <v>5684</v>
      </c>
      <c r="N23" s="251">
        <v>10788</v>
      </c>
      <c r="O23" s="251">
        <v>17887</v>
      </c>
    </row>
    <row r="24" spans="1:18" x14ac:dyDescent="0.2">
      <c r="C24" s="250" t="s">
        <v>99</v>
      </c>
      <c r="D24" s="253"/>
      <c r="E24" s="253">
        <v>0.6</v>
      </c>
      <c r="F24" s="253">
        <v>2.6</v>
      </c>
      <c r="G24" s="253">
        <v>10.9</v>
      </c>
      <c r="H24" s="253">
        <v>19.7</v>
      </c>
      <c r="I24" s="253">
        <v>39.5</v>
      </c>
      <c r="J24" s="253">
        <v>96.8</v>
      </c>
      <c r="K24" s="253">
        <v>95.5</v>
      </c>
      <c r="L24" s="252">
        <v>309</v>
      </c>
      <c r="M24" s="252">
        <v>722</v>
      </c>
      <c r="N24" s="252">
        <v>1380</v>
      </c>
      <c r="O24" s="251">
        <v>2285</v>
      </c>
    </row>
    <row r="25" spans="1:18" x14ac:dyDescent="0.2">
      <c r="C25" s="250"/>
    </row>
    <row r="27" spans="1:18" x14ac:dyDescent="0.2">
      <c r="A27" s="238"/>
      <c r="B27" s="238"/>
      <c r="C27" s="24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</row>
    <row r="28" spans="1:18" x14ac:dyDescent="0.2">
      <c r="A28" s="238"/>
      <c r="B28" s="238"/>
      <c r="C28" s="248"/>
      <c r="D28" s="249">
        <v>1774</v>
      </c>
      <c r="E28" s="249">
        <v>1805</v>
      </c>
      <c r="F28" s="249">
        <v>1850</v>
      </c>
      <c r="G28" s="249">
        <v>1880</v>
      </c>
      <c r="H28" s="249">
        <v>1900</v>
      </c>
      <c r="I28" s="249">
        <v>1912</v>
      </c>
      <c r="J28" s="249">
        <v>1929</v>
      </c>
      <c r="K28" s="249">
        <v>1939</v>
      </c>
      <c r="L28" s="249">
        <v>1950</v>
      </c>
      <c r="M28" s="249">
        <v>1965</v>
      </c>
      <c r="N28" s="249">
        <v>1973</v>
      </c>
      <c r="O28" s="249">
        <v>1978</v>
      </c>
      <c r="P28" s="238"/>
      <c r="Q28" s="238"/>
      <c r="R28" s="238"/>
    </row>
    <row r="29" spans="1:18" x14ac:dyDescent="0.2">
      <c r="A29" s="238"/>
      <c r="B29" s="240" t="s">
        <v>98</v>
      </c>
      <c r="C29" s="248" t="s">
        <v>97</v>
      </c>
      <c r="D29" s="247">
        <f t="shared" ref="D29:O29" si="0">(((D16+D12+D11+D10)/100)*(D23))</f>
        <v>0</v>
      </c>
      <c r="E29" s="247">
        <f t="shared" si="0"/>
        <v>9.8040000000000002E-2</v>
      </c>
      <c r="F29" s="247">
        <f t="shared" si="0"/>
        <v>0.91800000000000015</v>
      </c>
      <c r="G29" s="247">
        <f t="shared" si="0"/>
        <v>6.1152000000000015</v>
      </c>
      <c r="H29" s="247">
        <f t="shared" si="0"/>
        <v>18.283099999999997</v>
      </c>
      <c r="I29" s="247">
        <f t="shared" si="0"/>
        <v>41.004000000000005</v>
      </c>
      <c r="J29" s="246">
        <f t="shared" si="0"/>
        <v>129.28319999999997</v>
      </c>
      <c r="K29" s="246">
        <f t="shared" si="0"/>
        <v>87.688199999999995</v>
      </c>
      <c r="L29" s="246">
        <f t="shared" si="0"/>
        <v>173.048</v>
      </c>
      <c r="M29" s="246">
        <f t="shared" si="0"/>
        <v>727.55200000000002</v>
      </c>
      <c r="N29" s="246">
        <f t="shared" si="0"/>
        <v>1542.6840000000002</v>
      </c>
      <c r="O29" s="246">
        <f t="shared" si="0"/>
        <v>2593.6149999999998</v>
      </c>
      <c r="P29" s="245"/>
      <c r="Q29" s="238"/>
      <c r="R29" s="238"/>
    </row>
    <row r="30" spans="1:18" x14ac:dyDescent="0.2">
      <c r="A30" s="238"/>
      <c r="B30" s="238"/>
      <c r="C30" s="240" t="s">
        <v>96</v>
      </c>
      <c r="D30" s="238"/>
      <c r="E30" s="236">
        <f t="shared" ref="E30:O30" si="1">E29/E24</f>
        <v>0.16340000000000002</v>
      </c>
      <c r="F30" s="236">
        <f t="shared" si="1"/>
        <v>0.35307692307692312</v>
      </c>
      <c r="G30" s="236">
        <f t="shared" si="1"/>
        <v>0.56102752293577995</v>
      </c>
      <c r="H30" s="236">
        <f t="shared" si="1"/>
        <v>0.92807614213197964</v>
      </c>
      <c r="I30" s="236">
        <f t="shared" si="1"/>
        <v>1.0380759493670888</v>
      </c>
      <c r="J30" s="236">
        <f t="shared" si="1"/>
        <v>1.335570247933884</v>
      </c>
      <c r="K30" s="236">
        <f t="shared" si="1"/>
        <v>0.91820104712041883</v>
      </c>
      <c r="L30" s="236">
        <f t="shared" si="1"/>
        <v>0.56002588996763758</v>
      </c>
      <c r="M30" s="236">
        <f t="shared" si="1"/>
        <v>1.0076897506925209</v>
      </c>
      <c r="N30" s="236">
        <f t="shared" si="1"/>
        <v>1.1178869565217393</v>
      </c>
      <c r="O30" s="236">
        <f t="shared" si="1"/>
        <v>1.1350612691466082</v>
      </c>
      <c r="P30" s="238"/>
      <c r="Q30" s="238"/>
      <c r="R30" s="238"/>
    </row>
    <row r="31" spans="1:18" x14ac:dyDescent="0.2">
      <c r="A31" s="238"/>
      <c r="B31" s="240"/>
      <c r="C31" s="244"/>
      <c r="D31" s="238"/>
      <c r="E31" s="237"/>
      <c r="F31" s="243"/>
      <c r="G31" s="243"/>
      <c r="H31" s="243"/>
      <c r="I31" s="243"/>
      <c r="J31" s="242"/>
      <c r="K31" s="242"/>
      <c r="L31" s="242"/>
      <c r="M31" s="242"/>
      <c r="N31" s="242"/>
      <c r="O31" s="242"/>
      <c r="P31" s="238"/>
      <c r="Q31" s="238"/>
      <c r="R31" s="238"/>
    </row>
    <row r="32" spans="1:18" x14ac:dyDescent="0.2">
      <c r="A32" s="238"/>
      <c r="B32" s="240"/>
      <c r="C32" s="240" t="s">
        <v>95</v>
      </c>
      <c r="D32" s="238"/>
      <c r="E32" s="237"/>
      <c r="F32" s="237">
        <f t="shared" ref="F32:O32" si="2">F28-E28</f>
        <v>45</v>
      </c>
      <c r="G32" s="237">
        <f t="shared" si="2"/>
        <v>30</v>
      </c>
      <c r="H32" s="237">
        <f t="shared" si="2"/>
        <v>20</v>
      </c>
      <c r="I32" s="237">
        <f t="shared" si="2"/>
        <v>12</v>
      </c>
      <c r="J32" s="237">
        <f t="shared" si="2"/>
        <v>17</v>
      </c>
      <c r="K32" s="237">
        <f t="shared" si="2"/>
        <v>10</v>
      </c>
      <c r="L32" s="237">
        <f t="shared" si="2"/>
        <v>11</v>
      </c>
      <c r="M32" s="237">
        <f t="shared" si="2"/>
        <v>15</v>
      </c>
      <c r="N32" s="237">
        <f t="shared" si="2"/>
        <v>8</v>
      </c>
      <c r="O32" s="237">
        <f t="shared" si="2"/>
        <v>5</v>
      </c>
      <c r="P32" s="238"/>
      <c r="Q32" s="238"/>
      <c r="R32" s="238"/>
    </row>
    <row r="33" spans="1:18" x14ac:dyDescent="0.2">
      <c r="A33" s="238"/>
      <c r="B33" s="238"/>
      <c r="C33" s="240"/>
      <c r="D33" s="238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38"/>
      <c r="Q33" s="238"/>
      <c r="R33" s="238"/>
    </row>
    <row r="34" spans="1:18" x14ac:dyDescent="0.2">
      <c r="A34" s="238"/>
      <c r="B34" s="240"/>
      <c r="C34" s="240" t="s">
        <v>94</v>
      </c>
      <c r="D34" s="238"/>
      <c r="E34" s="241"/>
      <c r="F34" s="241">
        <f t="shared" ref="F34:O34" si="3">F30-E30</f>
        <v>0.1896769230769231</v>
      </c>
      <c r="G34" s="241">
        <f t="shared" si="3"/>
        <v>0.20795059985885683</v>
      </c>
      <c r="H34" s="241">
        <f t="shared" si="3"/>
        <v>0.36704861919619969</v>
      </c>
      <c r="I34" s="241">
        <f t="shared" si="3"/>
        <v>0.10999980723510916</v>
      </c>
      <c r="J34" s="241">
        <f t="shared" si="3"/>
        <v>0.29749429856679521</v>
      </c>
      <c r="K34" s="241">
        <f t="shared" si="3"/>
        <v>-0.41736920081346518</v>
      </c>
      <c r="L34" s="241">
        <f t="shared" si="3"/>
        <v>-0.35817515715278125</v>
      </c>
      <c r="M34" s="241">
        <f t="shared" si="3"/>
        <v>0.44766386072488329</v>
      </c>
      <c r="N34" s="241">
        <f t="shared" si="3"/>
        <v>0.11019720582921844</v>
      </c>
      <c r="O34" s="241">
        <f t="shared" si="3"/>
        <v>1.7174312624868904E-2</v>
      </c>
      <c r="P34" s="238"/>
      <c r="Q34" s="238"/>
      <c r="R34" s="238"/>
    </row>
    <row r="35" spans="1:18" x14ac:dyDescent="0.2">
      <c r="A35" s="238"/>
      <c r="B35" s="238"/>
      <c r="C35" s="240"/>
      <c r="D35" s="238"/>
      <c r="E35" s="241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8"/>
      <c r="Q35" s="238"/>
      <c r="R35" s="238"/>
    </row>
    <row r="36" spans="1:18" x14ac:dyDescent="0.2">
      <c r="A36" s="238"/>
      <c r="B36" s="238"/>
      <c r="C36" s="240" t="s">
        <v>93</v>
      </c>
      <c r="D36" s="236"/>
      <c r="E36" s="236"/>
      <c r="F36" s="239">
        <f t="shared" ref="F36:O36" si="4">F34/F32</f>
        <v>4.2150427350427355E-3</v>
      </c>
      <c r="G36" s="239">
        <f t="shared" si="4"/>
        <v>6.9316866619618944E-3</v>
      </c>
      <c r="H36" s="239">
        <f t="shared" si="4"/>
        <v>1.8352430959809984E-2</v>
      </c>
      <c r="I36" s="239">
        <f t="shared" si="4"/>
        <v>9.1666506029257633E-3</v>
      </c>
      <c r="J36" s="239">
        <f t="shared" si="4"/>
        <v>1.7499664621576188E-2</v>
      </c>
      <c r="K36" s="239">
        <f t="shared" si="4"/>
        <v>-4.1736920081346517E-2</v>
      </c>
      <c r="L36" s="239">
        <f t="shared" si="4"/>
        <v>-3.2561377922980111E-2</v>
      </c>
      <c r="M36" s="239">
        <f t="shared" si="4"/>
        <v>2.9844257381658888E-2</v>
      </c>
      <c r="N36" s="239">
        <f t="shared" si="4"/>
        <v>1.3774650728652305E-2</v>
      </c>
      <c r="O36" s="239">
        <f t="shared" si="4"/>
        <v>3.4348625249737809E-3</v>
      </c>
      <c r="P36" s="238"/>
      <c r="Q36" s="238"/>
      <c r="R36" s="238"/>
    </row>
    <row r="38" spans="1:18" x14ac:dyDescent="0.2">
      <c r="H38" s="237"/>
      <c r="I38" s="237"/>
      <c r="J38" s="237"/>
      <c r="K38" s="237"/>
    </row>
    <row r="39" spans="1:18" x14ac:dyDescent="0.2">
      <c r="H39" s="236"/>
      <c r="I39" s="236"/>
      <c r="J39" s="236"/>
      <c r="K39" s="236"/>
    </row>
    <row r="40" spans="1:18" x14ac:dyDescent="0.2">
      <c r="F40" s="235">
        <v>1850</v>
      </c>
      <c r="G40" s="235">
        <v>1880</v>
      </c>
      <c r="H40" s="235">
        <v>1900</v>
      </c>
      <c r="I40" s="235">
        <v>1912</v>
      </c>
      <c r="J40" s="235">
        <v>1929</v>
      </c>
    </row>
    <row r="41" spans="1:18" x14ac:dyDescent="0.2">
      <c r="E41" s="234" t="s">
        <v>92</v>
      </c>
      <c r="F41">
        <f>(F12/100)*F23</f>
        <v>0.22680000000000003</v>
      </c>
      <c r="G41">
        <f>(G12/100)*G23</f>
        <v>1.6562000000000001</v>
      </c>
      <c r="H41">
        <f>(H12/100)*H23</f>
        <v>6.7994999999999992</v>
      </c>
      <c r="I41">
        <f>(I12/100)*I23</f>
        <v>12.06</v>
      </c>
      <c r="J41">
        <f>(J12/100)*J23</f>
        <v>46.310400000000001</v>
      </c>
    </row>
    <row r="42" spans="1:18" x14ac:dyDescent="0.2">
      <c r="E42" s="234" t="s">
        <v>91</v>
      </c>
      <c r="F42" s="233">
        <f>F41/F24</f>
        <v>8.7230769230769237E-2</v>
      </c>
      <c r="G42" s="233">
        <f>G41/G24</f>
        <v>0.15194495412844036</v>
      </c>
      <c r="H42" s="233">
        <f>H41/H24</f>
        <v>0.34515228426395939</v>
      </c>
      <c r="I42" s="233">
        <f>I41/I24</f>
        <v>0.30531645569620253</v>
      </c>
      <c r="J42" s="233">
        <f>J41/J24</f>
        <v>0.47841322314049589</v>
      </c>
    </row>
    <row r="44" spans="1:18" x14ac:dyDescent="0.2">
      <c r="E44" s="234" t="s">
        <v>90</v>
      </c>
      <c r="F44">
        <f>(F16*F23)/100</f>
        <v>0.3024</v>
      </c>
      <c r="G44">
        <f>(G16*G23)/100</f>
        <v>2.6754000000000002</v>
      </c>
      <c r="H44">
        <f>(H16*H23)/100</f>
        <v>5.1374000000000004</v>
      </c>
      <c r="I44">
        <f>(I16*I23)/100</f>
        <v>14.472000000000001</v>
      </c>
      <c r="J44">
        <f>(J16*J23)/100</f>
        <v>37.627199999999995</v>
      </c>
    </row>
    <row r="45" spans="1:18" x14ac:dyDescent="0.2">
      <c r="E45" s="234" t="s">
        <v>89</v>
      </c>
      <c r="F45" s="233">
        <f>F44/F24</f>
        <v>0.11630769230769231</v>
      </c>
      <c r="G45" s="233">
        <f>G44/G24</f>
        <v>0.24544954128440369</v>
      </c>
      <c r="H45" s="233">
        <f>H44/H24</f>
        <v>0.26078172588832488</v>
      </c>
      <c r="I45" s="233">
        <f>I44/I24</f>
        <v>0.36637974683544305</v>
      </c>
      <c r="J45" s="233">
        <f>J44/J24</f>
        <v>0.38871074380165282</v>
      </c>
    </row>
  </sheetData>
  <mergeCells count="4">
    <mergeCell ref="E7:E8"/>
    <mergeCell ref="F7:F8"/>
    <mergeCell ref="G7:G8"/>
    <mergeCell ref="D18:D19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ADFF-C99A-604F-A1D8-2851C512CD50}">
  <dimension ref="A1:P104"/>
  <sheetViews>
    <sheetView workbookViewId="0">
      <pane xSplit="1" ySplit="8" topLeftCell="B64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8.83203125" defaultRowHeight="16" x14ac:dyDescent="0.2"/>
  <cols>
    <col min="1" max="1" width="8.83203125" style="262" customWidth="1"/>
    <col min="2" max="2" width="22.83203125" style="262" customWidth="1"/>
    <col min="3" max="3" width="21.5" style="262" customWidth="1"/>
    <col min="4" max="4" width="21.1640625" style="262" customWidth="1"/>
    <col min="5" max="5" width="20.6640625" style="262" customWidth="1"/>
    <col min="6" max="16384" width="8.83203125" style="262"/>
  </cols>
  <sheetData>
    <row r="1" spans="1:16" x14ac:dyDescent="0.2">
      <c r="A1" s="284" t="s">
        <v>134</v>
      </c>
    </row>
    <row r="3" spans="1:16" x14ac:dyDescent="0.2">
      <c r="A3" s="262" t="s">
        <v>133</v>
      </c>
    </row>
    <row r="4" spans="1:16" x14ac:dyDescent="0.2">
      <c r="A4" s="262" t="s">
        <v>132</v>
      </c>
    </row>
    <row r="6" spans="1:16" ht="15" customHeight="1" x14ac:dyDescent="0.2">
      <c r="B6" s="283" t="s">
        <v>131</v>
      </c>
      <c r="C6" s="282" t="s">
        <v>130</v>
      </c>
      <c r="D6" s="281" t="s">
        <v>129</v>
      </c>
      <c r="E6" s="280" t="s">
        <v>128</v>
      </c>
    </row>
    <row r="7" spans="1:16" ht="15" customHeight="1" x14ac:dyDescent="0.2">
      <c r="B7" s="279" t="s">
        <v>127</v>
      </c>
      <c r="C7" s="278" t="s">
        <v>126</v>
      </c>
      <c r="D7" s="277" t="s">
        <v>125</v>
      </c>
      <c r="E7" s="277"/>
    </row>
    <row r="8" spans="1:16" ht="15" customHeight="1" x14ac:dyDescent="0.2">
      <c r="B8" s="276"/>
      <c r="C8" s="275" t="s">
        <v>124</v>
      </c>
      <c r="D8" s="274" t="s">
        <v>123</v>
      </c>
      <c r="E8" s="274" t="s">
        <v>122</v>
      </c>
    </row>
    <row r="9" spans="1:16" x14ac:dyDescent="0.2">
      <c r="A9" s="266">
        <v>1915</v>
      </c>
      <c r="B9" s="272">
        <v>27804</v>
      </c>
      <c r="C9" s="273">
        <v>15758</v>
      </c>
      <c r="D9" s="272">
        <v>5840</v>
      </c>
      <c r="E9" s="271">
        <v>22031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</row>
    <row r="10" spans="1:16" x14ac:dyDescent="0.2">
      <c r="A10" s="266">
        <v>1914</v>
      </c>
      <c r="B10" s="268">
        <v>26971</v>
      </c>
      <c r="C10" s="270">
        <v>15339</v>
      </c>
      <c r="D10" s="268">
        <v>5541</v>
      </c>
      <c r="E10" s="269">
        <v>21359</v>
      </c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</row>
    <row r="11" spans="1:16" x14ac:dyDescent="0.2">
      <c r="A11" s="266">
        <v>1913</v>
      </c>
      <c r="B11" s="268">
        <v>25712</v>
      </c>
      <c r="C11" s="270">
        <v>14626</v>
      </c>
      <c r="D11" s="268">
        <v>5364</v>
      </c>
      <c r="E11" s="269">
        <v>20138</v>
      </c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</row>
    <row r="12" spans="1:16" x14ac:dyDescent="0.2">
      <c r="A12" s="266">
        <v>1912</v>
      </c>
      <c r="B12" s="268">
        <v>24986</v>
      </c>
      <c r="C12" s="270">
        <v>13953</v>
      </c>
      <c r="D12" s="268">
        <v>5320</v>
      </c>
      <c r="E12" s="269">
        <v>19719</v>
      </c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</row>
    <row r="13" spans="1:16" x14ac:dyDescent="0.2">
      <c r="A13" s="266">
        <v>1911</v>
      </c>
      <c r="B13" s="268">
        <v>23631</v>
      </c>
      <c r="C13" s="270">
        <v>13046</v>
      </c>
      <c r="D13" s="268">
        <v>5014</v>
      </c>
      <c r="E13" s="269">
        <v>18581</v>
      </c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</row>
    <row r="14" spans="1:16" x14ac:dyDescent="0.2">
      <c r="A14" s="266">
        <v>1910</v>
      </c>
      <c r="B14" s="268">
        <v>22450</v>
      </c>
      <c r="C14" s="270">
        <v>12521</v>
      </c>
      <c r="D14" s="268">
        <v>4687</v>
      </c>
      <c r="E14" s="269">
        <v>17584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</row>
    <row r="15" spans="1:16" x14ac:dyDescent="0.2">
      <c r="A15" s="266">
        <v>1909</v>
      </c>
      <c r="B15" s="268">
        <v>21197</v>
      </c>
      <c r="C15" s="270">
        <v>11445</v>
      </c>
      <c r="D15" s="268">
        <v>4622</v>
      </c>
      <c r="E15" s="269">
        <v>16668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</row>
    <row r="16" spans="1:16" x14ac:dyDescent="0.2">
      <c r="A16" s="266">
        <v>1908</v>
      </c>
      <c r="B16" s="268">
        <v>19583</v>
      </c>
      <c r="C16" s="270">
        <v>10437</v>
      </c>
      <c r="D16" s="268">
        <v>4392</v>
      </c>
      <c r="E16" s="269">
        <v>15116</v>
      </c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</row>
    <row r="17" spans="1:16" x14ac:dyDescent="0.2">
      <c r="A17" s="266">
        <v>1907</v>
      </c>
      <c r="B17" s="268">
        <v>19645</v>
      </c>
      <c r="C17" s="270">
        <v>10763</v>
      </c>
      <c r="D17" s="268">
        <v>4293</v>
      </c>
      <c r="E17" s="269">
        <v>15358</v>
      </c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</row>
    <row r="18" spans="1:16" x14ac:dyDescent="0.2">
      <c r="A18" s="266">
        <v>1906</v>
      </c>
      <c r="B18" s="268">
        <v>18147</v>
      </c>
      <c r="C18" s="270">
        <v>9893</v>
      </c>
      <c r="D18" s="268">
        <v>4031</v>
      </c>
      <c r="E18" s="269">
        <v>14207</v>
      </c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</row>
    <row r="19" spans="1:16" x14ac:dyDescent="0.2">
      <c r="A19" s="266">
        <v>1905</v>
      </c>
      <c r="B19" s="268">
        <v>16918</v>
      </c>
      <c r="C19" s="270">
        <v>9027</v>
      </c>
      <c r="D19" s="268">
        <v>3953</v>
      </c>
      <c r="E19" s="269">
        <v>13332</v>
      </c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</row>
    <row r="20" spans="1:16" x14ac:dyDescent="0.2">
      <c r="A20" s="266">
        <v>1904</v>
      </c>
      <c r="B20" s="268">
        <v>15198</v>
      </c>
      <c r="C20" s="270">
        <v>7982</v>
      </c>
      <c r="D20" s="268">
        <v>3619</v>
      </c>
      <c r="E20" s="269">
        <v>11864</v>
      </c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</row>
    <row r="21" spans="1:16" x14ac:dyDescent="0.2">
      <c r="A21" s="266">
        <v>1903</v>
      </c>
      <c r="B21" s="268">
        <v>14303</v>
      </c>
      <c r="C21" s="270">
        <v>7738</v>
      </c>
      <c r="D21" s="268">
        <v>3359</v>
      </c>
      <c r="E21" s="269">
        <v>11179</v>
      </c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</row>
    <row r="22" spans="1:16" x14ac:dyDescent="0.2">
      <c r="A22" s="266">
        <v>1902</v>
      </c>
      <c r="B22" s="268">
        <v>13363</v>
      </c>
      <c r="C22" s="270">
        <v>7189</v>
      </c>
      <c r="D22" s="268">
        <v>3039</v>
      </c>
      <c r="E22" s="269">
        <v>10625</v>
      </c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</row>
    <row r="23" spans="1:16" x14ac:dyDescent="0.2">
      <c r="A23" s="266">
        <v>1901</v>
      </c>
      <c r="B23" s="268">
        <v>12357</v>
      </c>
      <c r="C23" s="270">
        <v>6425</v>
      </c>
      <c r="D23" s="268">
        <v>2821</v>
      </c>
      <c r="E23" s="269">
        <v>9896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</row>
    <row r="24" spans="1:16" x14ac:dyDescent="0.2">
      <c r="A24" s="266">
        <v>1900</v>
      </c>
      <c r="B24" s="268">
        <v>10785</v>
      </c>
      <c r="C24" s="270">
        <v>5657</v>
      </c>
      <c r="D24" s="268">
        <v>2498</v>
      </c>
      <c r="E24" s="269">
        <v>8513</v>
      </c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</row>
    <row r="25" spans="1:16" x14ac:dyDescent="0.2">
      <c r="A25" s="266">
        <v>1899</v>
      </c>
      <c r="B25" s="268">
        <v>9905</v>
      </c>
      <c r="C25" s="270">
        <v>5177</v>
      </c>
      <c r="D25" s="268">
        <v>2179</v>
      </c>
      <c r="E25" s="269">
        <v>7900</v>
      </c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</row>
    <row r="26" spans="1:16" x14ac:dyDescent="0.2">
      <c r="A26" s="266">
        <v>1898</v>
      </c>
      <c r="B26" s="268">
        <v>8609</v>
      </c>
      <c r="C26" s="270">
        <v>4652</v>
      </c>
      <c r="D26" s="268">
        <v>1859</v>
      </c>
      <c r="E26" s="269">
        <v>6554</v>
      </c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</row>
    <row r="27" spans="1:16" x14ac:dyDescent="0.2">
      <c r="A27" s="266">
        <v>1897</v>
      </c>
      <c r="B27" s="268">
        <v>7822</v>
      </c>
      <c r="C27" s="270">
        <v>4215</v>
      </c>
      <c r="D27" s="268">
        <v>1732</v>
      </c>
      <c r="E27" s="269">
        <v>5787</v>
      </c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</row>
    <row r="28" spans="1:16" x14ac:dyDescent="0.2">
      <c r="A28" s="266">
        <v>1896</v>
      </c>
      <c r="B28" s="268">
        <v>7558</v>
      </c>
      <c r="C28" s="270">
        <v>4251</v>
      </c>
      <c r="D28" s="268">
        <v>1674</v>
      </c>
      <c r="E28" s="269">
        <v>5486</v>
      </c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</row>
    <row r="29" spans="1:16" x14ac:dyDescent="0.2">
      <c r="A29" s="266">
        <v>1895</v>
      </c>
      <c r="B29" s="268">
        <v>7609</v>
      </c>
      <c r="C29" s="270">
        <v>4268</v>
      </c>
      <c r="D29" s="268">
        <v>1565</v>
      </c>
      <c r="E29" s="269">
        <v>5538</v>
      </c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</row>
    <row r="30" spans="1:16" x14ac:dyDescent="0.2">
      <c r="A30" s="266">
        <v>1894</v>
      </c>
      <c r="B30" s="268">
        <v>7290</v>
      </c>
      <c r="C30" s="270">
        <v>4085</v>
      </c>
      <c r="D30" s="268">
        <v>1445</v>
      </c>
      <c r="E30" s="269">
        <v>5267</v>
      </c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</row>
    <row r="31" spans="1:16" x14ac:dyDescent="0.2">
      <c r="A31" s="266">
        <v>1893</v>
      </c>
      <c r="B31" s="268">
        <v>7192</v>
      </c>
      <c r="C31" s="270">
        <v>4368</v>
      </c>
      <c r="D31" s="268">
        <v>1366</v>
      </c>
      <c r="E31" s="269">
        <v>5065</v>
      </c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</row>
    <row r="32" spans="1:16" x14ac:dyDescent="0.2">
      <c r="A32" s="266">
        <v>1892</v>
      </c>
      <c r="B32" s="268">
        <v>7245</v>
      </c>
      <c r="C32" s="270">
        <v>4336</v>
      </c>
      <c r="D32" s="268">
        <v>1283</v>
      </c>
      <c r="E32" s="269">
        <v>5297</v>
      </c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</row>
    <row r="33" spans="1:16" x14ac:dyDescent="0.2">
      <c r="A33" s="266">
        <v>1891</v>
      </c>
      <c r="B33" s="268">
        <v>6562</v>
      </c>
      <c r="C33" s="270">
        <v>4031</v>
      </c>
      <c r="D33" s="268">
        <v>1179</v>
      </c>
      <c r="E33" s="269">
        <v>4682</v>
      </c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</row>
    <row r="34" spans="1:16" x14ac:dyDescent="0.2">
      <c r="A34" s="266">
        <v>1890</v>
      </c>
      <c r="B34" s="268">
        <v>6357</v>
      </c>
      <c r="C34" s="270">
        <v>3853</v>
      </c>
      <c r="D34" s="268">
        <v>1173</v>
      </c>
      <c r="E34" s="269">
        <v>4576</v>
      </c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</row>
    <row r="35" spans="1:16" x14ac:dyDescent="0.2">
      <c r="A35" s="266">
        <v>1889</v>
      </c>
      <c r="B35" s="268">
        <v>5944</v>
      </c>
      <c r="C35" s="270">
        <v>3477</v>
      </c>
      <c r="D35" s="268">
        <v>1129</v>
      </c>
      <c r="E35" s="269">
        <v>4310</v>
      </c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</row>
    <row r="36" spans="1:16" x14ac:dyDescent="0.2">
      <c r="A36" s="266">
        <v>1888</v>
      </c>
      <c r="B36" s="268">
        <v>5470</v>
      </c>
      <c r="C36" s="270">
        <v>3161</v>
      </c>
      <c r="D36" s="268">
        <v>1131</v>
      </c>
      <c r="E36" s="269">
        <v>3891</v>
      </c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</row>
    <row r="37" spans="1:16" x14ac:dyDescent="0.2">
      <c r="A37" s="266">
        <v>1887</v>
      </c>
      <c r="B37" s="268">
        <v>5193</v>
      </c>
      <c r="C37" s="270">
        <v>2943</v>
      </c>
      <c r="D37" s="268">
        <v>1011</v>
      </c>
      <c r="E37" s="269">
        <v>3718</v>
      </c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</row>
    <row r="38" spans="1:16" x14ac:dyDescent="0.2">
      <c r="A38" s="266">
        <v>1886</v>
      </c>
      <c r="B38" s="268">
        <v>4542</v>
      </c>
      <c r="C38" s="270">
        <v>2433</v>
      </c>
      <c r="D38" s="268">
        <v>1051</v>
      </c>
      <c r="E38" s="269">
        <v>3186</v>
      </c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</row>
    <row r="39" spans="1:16" x14ac:dyDescent="0.2">
      <c r="A39" s="266">
        <v>1885</v>
      </c>
      <c r="B39" s="268">
        <v>4426</v>
      </c>
      <c r="C39" s="270">
        <v>2272</v>
      </c>
      <c r="D39" s="268">
        <v>1042</v>
      </c>
      <c r="E39" s="269">
        <v>3078</v>
      </c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</row>
    <row r="40" spans="1:16" x14ac:dyDescent="0.2">
      <c r="A40" s="266">
        <v>1884</v>
      </c>
      <c r="B40" s="268">
        <v>4221</v>
      </c>
      <c r="C40" s="270">
        <v>2260</v>
      </c>
      <c r="D40" s="268">
        <v>1041</v>
      </c>
      <c r="E40" s="269">
        <v>2848</v>
      </c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</row>
    <row r="41" spans="1:16" x14ac:dyDescent="0.2">
      <c r="A41" s="266">
        <v>1883</v>
      </c>
      <c r="B41" s="268">
        <v>4208</v>
      </c>
      <c r="C41" s="270">
        <v>2233</v>
      </c>
      <c r="D41" s="268">
        <v>1027</v>
      </c>
      <c r="E41" s="269">
        <v>2883</v>
      </c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</row>
    <row r="42" spans="1:16" x14ac:dyDescent="0.2">
      <c r="A42" s="266">
        <v>1882</v>
      </c>
      <c r="B42" s="268">
        <v>4031</v>
      </c>
      <c r="C42" s="270">
        <v>2050</v>
      </c>
      <c r="D42" s="268">
        <v>1054</v>
      </c>
      <c r="E42" s="269">
        <v>2777</v>
      </c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</row>
    <row r="43" spans="1:16" x14ac:dyDescent="0.2">
      <c r="A43" s="266">
        <v>1881</v>
      </c>
      <c r="B43" s="268">
        <v>3869</v>
      </c>
      <c r="C43" s="270">
        <v>1902</v>
      </c>
      <c r="D43" s="268">
        <v>985</v>
      </c>
      <c r="E43" s="269">
        <v>2649</v>
      </c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</row>
    <row r="44" spans="1:16" x14ac:dyDescent="0.2">
      <c r="A44" s="266">
        <v>1880</v>
      </c>
      <c r="B44" s="268">
        <v>3398</v>
      </c>
      <c r="C44" s="270">
        <v>1662</v>
      </c>
      <c r="D44" s="268">
        <v>904</v>
      </c>
      <c r="E44" s="269">
        <v>2222</v>
      </c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</row>
    <row r="45" spans="1:16" x14ac:dyDescent="0.2">
      <c r="A45" s="266">
        <v>1879</v>
      </c>
      <c r="B45" s="268">
        <v>3312</v>
      </c>
      <c r="C45" s="270">
        <v>1507</v>
      </c>
      <c r="D45" s="268">
        <v>1138</v>
      </c>
      <c r="E45" s="269">
        <v>2149</v>
      </c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</row>
    <row r="46" spans="1:16" x14ac:dyDescent="0.2">
      <c r="A46" s="266">
        <v>1878</v>
      </c>
      <c r="B46" s="268">
        <v>3080</v>
      </c>
      <c r="C46" s="270">
        <v>1561</v>
      </c>
      <c r="D46" s="268">
        <v>874</v>
      </c>
      <c r="E46" s="269">
        <v>1920</v>
      </c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</row>
    <row r="47" spans="1:16" x14ac:dyDescent="0.2">
      <c r="A47" s="266">
        <v>1877</v>
      </c>
      <c r="B47" s="268">
        <v>3204</v>
      </c>
      <c r="C47" s="270">
        <v>1721</v>
      </c>
      <c r="D47" s="268">
        <v>851</v>
      </c>
      <c r="E47" s="269">
        <v>2006</v>
      </c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</row>
    <row r="48" spans="1:16" x14ac:dyDescent="0.2">
      <c r="A48" s="266">
        <v>1876</v>
      </c>
      <c r="B48" s="268">
        <v>3183</v>
      </c>
      <c r="C48" s="270">
        <v>1727</v>
      </c>
      <c r="D48" s="268">
        <v>818</v>
      </c>
      <c r="E48" s="269">
        <v>1993</v>
      </c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</row>
    <row r="49" spans="1:16" x14ac:dyDescent="0.2">
      <c r="A49" s="266">
        <v>1875</v>
      </c>
      <c r="B49" s="268">
        <v>3204</v>
      </c>
      <c r="C49" s="270">
        <v>1748</v>
      </c>
      <c r="D49" s="268">
        <v>801</v>
      </c>
      <c r="E49" s="269">
        <v>2008</v>
      </c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</row>
    <row r="50" spans="1:16" x14ac:dyDescent="0.2">
      <c r="A50" s="266">
        <v>1874</v>
      </c>
      <c r="B50" s="268">
        <v>2890</v>
      </c>
      <c r="C50" s="270">
        <v>1564</v>
      </c>
      <c r="D50" s="268">
        <v>732</v>
      </c>
      <c r="E50" s="269">
        <v>1740</v>
      </c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</row>
    <row r="51" spans="1:16" x14ac:dyDescent="0.2">
      <c r="A51" s="266">
        <v>1873</v>
      </c>
      <c r="B51" s="268">
        <v>2731</v>
      </c>
      <c r="C51" s="270">
        <v>1439</v>
      </c>
      <c r="D51" s="268">
        <v>721</v>
      </c>
      <c r="E51" s="269">
        <v>1625</v>
      </c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</row>
    <row r="52" spans="1:16" x14ac:dyDescent="0.2">
      <c r="A52" s="266">
        <v>1872</v>
      </c>
      <c r="B52" s="268">
        <v>2145</v>
      </c>
      <c r="C52" s="270">
        <v>1123</v>
      </c>
      <c r="D52" s="268">
        <v>479</v>
      </c>
      <c r="E52" s="269">
        <v>926</v>
      </c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</row>
    <row r="53" spans="1:16" x14ac:dyDescent="0.2">
      <c r="A53" s="266">
        <v>1871</v>
      </c>
      <c r="B53" s="268">
        <v>2002</v>
      </c>
      <c r="C53" s="270">
        <v>990</v>
      </c>
      <c r="D53" s="268">
        <v>479</v>
      </c>
      <c r="E53" s="269">
        <v>887</v>
      </c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</row>
    <row r="54" spans="1:16" x14ac:dyDescent="0.2">
      <c r="A54" s="266">
        <v>1870</v>
      </c>
      <c r="B54" s="268">
        <v>1780</v>
      </c>
      <c r="C54" s="270">
        <v>863</v>
      </c>
      <c r="D54" s="268">
        <v>469</v>
      </c>
      <c r="E54" s="269">
        <v>775</v>
      </c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</row>
    <row r="55" spans="1:16" x14ac:dyDescent="0.2">
      <c r="A55" s="266">
        <v>1869</v>
      </c>
      <c r="B55" s="268">
        <v>1735</v>
      </c>
      <c r="C55" s="270">
        <v>801</v>
      </c>
      <c r="D55" s="268">
        <v>479</v>
      </c>
      <c r="E55" s="269">
        <v>771</v>
      </c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</row>
    <row r="56" spans="1:16" x14ac:dyDescent="0.2">
      <c r="A56" s="266">
        <v>1868</v>
      </c>
      <c r="B56" s="268">
        <v>1735</v>
      </c>
      <c r="C56" s="270">
        <v>765</v>
      </c>
      <c r="D56" s="268">
        <v>520</v>
      </c>
      <c r="E56" s="269">
        <v>797</v>
      </c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</row>
    <row r="57" spans="1:16" x14ac:dyDescent="0.2">
      <c r="A57" s="266">
        <v>1867</v>
      </c>
      <c r="B57" s="268">
        <v>1674</v>
      </c>
      <c r="C57" s="270">
        <v>709</v>
      </c>
      <c r="D57" s="268">
        <v>536</v>
      </c>
      <c r="E57" s="269">
        <v>743</v>
      </c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</row>
    <row r="58" spans="1:16" x14ac:dyDescent="0.2">
      <c r="A58" s="266">
        <v>1866</v>
      </c>
      <c r="B58" s="268">
        <v>1672</v>
      </c>
      <c r="C58" s="270">
        <v>682</v>
      </c>
      <c r="D58" s="268">
        <v>483</v>
      </c>
      <c r="E58" s="269">
        <v>758</v>
      </c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</row>
    <row r="59" spans="1:16" x14ac:dyDescent="0.2">
      <c r="A59" s="266">
        <v>1865</v>
      </c>
      <c r="B59" s="268">
        <v>1357</v>
      </c>
      <c r="C59" s="270">
        <v>517</v>
      </c>
      <c r="D59" s="268">
        <v>412</v>
      </c>
      <c r="E59" s="269">
        <v>688</v>
      </c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</row>
    <row r="60" spans="1:16" x14ac:dyDescent="0.2">
      <c r="A60" s="266">
        <v>1864</v>
      </c>
      <c r="B60" s="268">
        <v>972</v>
      </c>
      <c r="C60" s="270">
        <v>554</v>
      </c>
      <c r="D60" s="268">
        <v>149</v>
      </c>
      <c r="E60" s="269">
        <v>379</v>
      </c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</row>
    <row r="61" spans="1:16" x14ac:dyDescent="0.2">
      <c r="A61" s="266">
        <v>1863</v>
      </c>
      <c r="B61" s="268">
        <v>1208</v>
      </c>
      <c r="C61" s="270">
        <v>654</v>
      </c>
      <c r="D61" s="268">
        <v>186</v>
      </c>
      <c r="E61" s="269">
        <v>503</v>
      </c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</row>
    <row r="62" spans="1:16" x14ac:dyDescent="0.2">
      <c r="A62" s="266">
        <v>1862</v>
      </c>
      <c r="B62" s="268">
        <v>1012</v>
      </c>
      <c r="C62" s="270">
        <v>646</v>
      </c>
      <c r="D62" s="268">
        <v>99</v>
      </c>
      <c r="E62" s="269">
        <v>357</v>
      </c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</row>
    <row r="63" spans="1:16" x14ac:dyDescent="0.2">
      <c r="A63" s="266">
        <v>1861</v>
      </c>
      <c r="B63" s="268">
        <v>1015</v>
      </c>
      <c r="C63" s="270">
        <v>696</v>
      </c>
      <c r="D63" s="268">
        <v>74</v>
      </c>
      <c r="E63" s="269">
        <v>318</v>
      </c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</row>
    <row r="64" spans="1:16" x14ac:dyDescent="0.2">
      <c r="A64" s="266">
        <v>1860</v>
      </c>
      <c r="B64" s="268">
        <v>999</v>
      </c>
      <c r="C64" s="270">
        <v>691</v>
      </c>
      <c r="D64" s="268">
        <v>63</v>
      </c>
      <c r="E64" s="269">
        <v>309</v>
      </c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</row>
    <row r="65" spans="1:16" x14ac:dyDescent="0.2">
      <c r="A65" s="266">
        <v>1859</v>
      </c>
      <c r="B65" s="268">
        <v>983</v>
      </c>
      <c r="C65" s="270">
        <v>657</v>
      </c>
      <c r="D65" s="268">
        <v>50</v>
      </c>
      <c r="E65" s="269">
        <v>327</v>
      </c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</row>
    <row r="66" spans="1:16" x14ac:dyDescent="0.2">
      <c r="A66" s="266">
        <v>1858</v>
      </c>
      <c r="B66" s="268">
        <v>848</v>
      </c>
      <c r="C66" s="270">
        <v>583</v>
      </c>
      <c r="D66" s="268">
        <v>60</v>
      </c>
      <c r="E66" s="269">
        <v>237</v>
      </c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</row>
    <row r="67" spans="1:16" x14ac:dyDescent="0.2">
      <c r="A67" s="266">
        <v>1857</v>
      </c>
      <c r="B67" s="268">
        <v>953</v>
      </c>
      <c r="C67" s="270">
        <v>684</v>
      </c>
      <c r="D67" s="268">
        <v>59</v>
      </c>
      <c r="E67" s="269">
        <v>288</v>
      </c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</row>
    <row r="68" spans="1:16" x14ac:dyDescent="0.2">
      <c r="A68" s="266">
        <v>1856</v>
      </c>
      <c r="B68" s="268">
        <v>880</v>
      </c>
      <c r="C68" s="270">
        <v>634</v>
      </c>
      <c r="D68" s="268">
        <v>49</v>
      </c>
      <c r="E68" s="269">
        <v>265</v>
      </c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</row>
    <row r="69" spans="1:16" x14ac:dyDescent="0.2">
      <c r="A69" s="266">
        <v>1855</v>
      </c>
      <c r="B69" s="268">
        <v>816</v>
      </c>
      <c r="C69" s="270">
        <v>576</v>
      </c>
      <c r="D69" s="268">
        <v>52</v>
      </c>
      <c r="E69" s="269">
        <v>235</v>
      </c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</row>
    <row r="70" spans="1:16" x14ac:dyDescent="0.2">
      <c r="A70" s="266">
        <v>1854</v>
      </c>
      <c r="B70" s="268">
        <v>794</v>
      </c>
      <c r="C70" s="270">
        <v>557</v>
      </c>
      <c r="D70" s="268">
        <v>44</v>
      </c>
      <c r="E70" s="269">
        <v>235</v>
      </c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</row>
    <row r="71" spans="1:16" x14ac:dyDescent="0.2">
      <c r="A71" s="266">
        <v>1853</v>
      </c>
      <c r="B71" s="268">
        <v>577</v>
      </c>
      <c r="C71" s="270">
        <v>408</v>
      </c>
      <c r="D71" s="268">
        <v>22</v>
      </c>
      <c r="E71" s="269">
        <v>195</v>
      </c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</row>
    <row r="72" spans="1:16" x14ac:dyDescent="0.2">
      <c r="A72" s="266">
        <v>1852</v>
      </c>
      <c r="B72" s="268">
        <v>620</v>
      </c>
      <c r="C72" s="270">
        <v>429</v>
      </c>
      <c r="D72" s="268">
        <v>23</v>
      </c>
      <c r="E72" s="269">
        <v>182</v>
      </c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</row>
    <row r="73" spans="1:16" x14ac:dyDescent="0.2">
      <c r="A73" s="266">
        <v>1851</v>
      </c>
      <c r="B73" s="268">
        <v>597</v>
      </c>
      <c r="C73" s="270">
        <v>413</v>
      </c>
      <c r="D73" s="268">
        <v>22</v>
      </c>
      <c r="E73" s="269">
        <v>175</v>
      </c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</row>
    <row r="74" spans="1:16" x14ac:dyDescent="0.2">
      <c r="A74" s="266">
        <v>1850</v>
      </c>
      <c r="B74" s="268">
        <v>532</v>
      </c>
      <c r="C74" s="270">
        <v>364</v>
      </c>
      <c r="D74" s="268">
        <v>20</v>
      </c>
      <c r="E74" s="269">
        <v>146</v>
      </c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</row>
    <row r="75" spans="1:16" x14ac:dyDescent="0.2">
      <c r="A75" s="266">
        <v>1849</v>
      </c>
      <c r="B75" s="268">
        <v>478</v>
      </c>
      <c r="C75" s="270">
        <v>332</v>
      </c>
      <c r="D75" s="268">
        <v>23</v>
      </c>
      <c r="E75" s="269">
        <v>121</v>
      </c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</row>
    <row r="76" spans="1:16" x14ac:dyDescent="0.2">
      <c r="A76" s="266">
        <v>1848</v>
      </c>
      <c r="B76" s="268">
        <v>511</v>
      </c>
      <c r="C76" s="270">
        <v>344</v>
      </c>
      <c r="D76" s="268">
        <v>26</v>
      </c>
      <c r="E76" s="269">
        <v>142</v>
      </c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</row>
    <row r="77" spans="1:16" x14ac:dyDescent="0.2">
      <c r="A77" s="266">
        <v>1847</v>
      </c>
      <c r="B77" s="268">
        <v>457</v>
      </c>
      <c r="C77" s="270">
        <v>310</v>
      </c>
      <c r="D77" s="268">
        <v>20</v>
      </c>
      <c r="E77" s="269">
        <v>120</v>
      </c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</row>
    <row r="78" spans="1:16" x14ac:dyDescent="0.2">
      <c r="A78" s="266">
        <v>1846</v>
      </c>
      <c r="B78" s="268">
        <v>455</v>
      </c>
      <c r="C78" s="270">
        <v>312</v>
      </c>
      <c r="D78" s="268">
        <v>21</v>
      </c>
      <c r="E78" s="269">
        <v>125</v>
      </c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</row>
    <row r="79" spans="1:16" x14ac:dyDescent="0.2">
      <c r="A79" s="266">
        <v>1845</v>
      </c>
      <c r="B79" s="268">
        <v>433</v>
      </c>
      <c r="C79" s="270">
        <v>288</v>
      </c>
      <c r="D79" s="268">
        <v>20</v>
      </c>
      <c r="E79" s="269">
        <v>114</v>
      </c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</row>
    <row r="80" spans="1:16" x14ac:dyDescent="0.2">
      <c r="A80" s="266">
        <v>1844</v>
      </c>
      <c r="B80" s="268">
        <v>426</v>
      </c>
      <c r="C80" s="270">
        <v>264</v>
      </c>
      <c r="D80" s="268">
        <v>22</v>
      </c>
      <c r="E80" s="269">
        <v>116</v>
      </c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</row>
    <row r="81" spans="1:16" x14ac:dyDescent="0.2">
      <c r="A81" s="266">
        <v>1843</v>
      </c>
      <c r="B81" s="268">
        <v>393</v>
      </c>
      <c r="C81" s="270">
        <v>254</v>
      </c>
      <c r="D81" s="268">
        <v>28</v>
      </c>
      <c r="E81" s="269">
        <v>77</v>
      </c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</row>
    <row r="82" spans="1:16" x14ac:dyDescent="0.2">
      <c r="A82" s="266">
        <v>1842</v>
      </c>
      <c r="B82" s="268">
        <v>471</v>
      </c>
      <c r="C82" s="270">
        <v>323</v>
      </c>
      <c r="D82" s="268">
        <v>24</v>
      </c>
      <c r="E82" s="269">
        <v>88</v>
      </c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</row>
    <row r="83" spans="1:16" x14ac:dyDescent="0.2">
      <c r="A83" s="266">
        <v>1841</v>
      </c>
      <c r="B83" s="268">
        <v>608</v>
      </c>
      <c r="C83" s="270">
        <v>386</v>
      </c>
      <c r="D83" s="268">
        <v>64</v>
      </c>
      <c r="E83" s="269">
        <v>107</v>
      </c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</row>
    <row r="84" spans="1:16" x14ac:dyDescent="0.2">
      <c r="A84" s="266">
        <v>1840</v>
      </c>
      <c r="B84" s="268">
        <v>657</v>
      </c>
      <c r="C84" s="270">
        <v>462</v>
      </c>
      <c r="D84" s="268">
        <v>42</v>
      </c>
      <c r="E84" s="269">
        <v>119</v>
      </c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</row>
    <row r="85" spans="1:16" x14ac:dyDescent="0.2">
      <c r="A85" s="266">
        <v>1839</v>
      </c>
      <c r="B85" s="268">
        <v>702</v>
      </c>
      <c r="C85" s="270">
        <v>492</v>
      </c>
      <c r="D85" s="268">
        <v>36</v>
      </c>
      <c r="E85" s="269">
        <v>143</v>
      </c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</row>
    <row r="86" spans="1:16" x14ac:dyDescent="0.2">
      <c r="A86" s="266">
        <v>1838</v>
      </c>
      <c r="B86" s="268">
        <v>682</v>
      </c>
      <c r="C86" s="270">
        <v>485</v>
      </c>
      <c r="D86" s="268">
        <v>33</v>
      </c>
      <c r="E86" s="269">
        <v>145</v>
      </c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</row>
    <row r="87" spans="1:16" x14ac:dyDescent="0.2">
      <c r="A87" s="266">
        <v>1837</v>
      </c>
      <c r="B87" s="268">
        <v>706</v>
      </c>
      <c r="C87" s="270">
        <v>525</v>
      </c>
      <c r="D87" s="268">
        <v>12</v>
      </c>
      <c r="E87" s="269">
        <v>189</v>
      </c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</row>
    <row r="88" spans="1:16" x14ac:dyDescent="0.2">
      <c r="A88" s="266">
        <v>1836</v>
      </c>
      <c r="B88" s="268">
        <v>622</v>
      </c>
      <c r="C88" s="270">
        <v>457</v>
      </c>
      <c r="D88" s="268">
        <v>11</v>
      </c>
      <c r="E88" s="269">
        <v>165</v>
      </c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</row>
    <row r="89" spans="1:16" x14ac:dyDescent="0.2">
      <c r="A89" s="266">
        <v>1835</v>
      </c>
      <c r="B89" s="268">
        <v>498</v>
      </c>
      <c r="C89" s="270">
        <v>365</v>
      </c>
      <c r="D89" s="268">
        <v>9</v>
      </c>
      <c r="E89" s="269">
        <v>122</v>
      </c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</row>
    <row r="90" spans="1:16" x14ac:dyDescent="0.2">
      <c r="A90" s="266">
        <v>1834</v>
      </c>
      <c r="B90" s="268">
        <v>418</v>
      </c>
      <c r="C90" s="270">
        <v>324</v>
      </c>
      <c r="D90" s="268">
        <v>6</v>
      </c>
      <c r="E90" s="269">
        <v>102</v>
      </c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</row>
    <row r="91" spans="1:16" x14ac:dyDescent="0.2">
      <c r="A91" s="266">
        <v>1833</v>
      </c>
      <c r="C91" s="268">
        <v>222.9</v>
      </c>
      <c r="E91" s="267"/>
    </row>
    <row r="92" spans="1:16" x14ac:dyDescent="0.2">
      <c r="A92" s="266">
        <v>1832</v>
      </c>
      <c r="C92" s="268">
        <v>152.5</v>
      </c>
      <c r="E92" s="267"/>
    </row>
    <row r="93" spans="1:16" x14ac:dyDescent="0.2">
      <c r="A93" s="266">
        <v>1831</v>
      </c>
      <c r="C93" s="268">
        <v>149</v>
      </c>
      <c r="E93" s="267"/>
    </row>
    <row r="94" spans="1:16" x14ac:dyDescent="0.2">
      <c r="A94" s="266">
        <v>1830</v>
      </c>
      <c r="C94" s="268">
        <v>115.3</v>
      </c>
      <c r="E94" s="267"/>
    </row>
    <row r="95" spans="1:16" x14ac:dyDescent="0.2">
      <c r="A95" s="266">
        <v>1829</v>
      </c>
      <c r="C95" s="268">
        <v>103</v>
      </c>
      <c r="E95" s="267"/>
    </row>
    <row r="96" spans="1:16" x14ac:dyDescent="0.2">
      <c r="A96" s="266">
        <v>1828</v>
      </c>
      <c r="C96" s="268">
        <v>100.3</v>
      </c>
      <c r="E96" s="267"/>
    </row>
    <row r="97" spans="1:5" x14ac:dyDescent="0.2">
      <c r="A97" s="266">
        <v>1827</v>
      </c>
      <c r="C97" s="268">
        <v>90.5</v>
      </c>
      <c r="E97" s="267"/>
    </row>
    <row r="98" spans="1:5" x14ac:dyDescent="0.2">
      <c r="A98" s="266">
        <v>1826</v>
      </c>
      <c r="C98" s="268">
        <v>104.8</v>
      </c>
      <c r="E98" s="267"/>
    </row>
    <row r="99" spans="1:5" x14ac:dyDescent="0.2">
      <c r="A99" s="266">
        <v>1825</v>
      </c>
      <c r="C99" s="268">
        <v>88.7</v>
      </c>
      <c r="E99" s="267"/>
    </row>
    <row r="100" spans="1:5" x14ac:dyDescent="0.2">
      <c r="A100" s="266">
        <v>1824</v>
      </c>
      <c r="C100" s="268">
        <v>73.8</v>
      </c>
      <c r="E100" s="267"/>
    </row>
    <row r="101" spans="1:5" x14ac:dyDescent="0.2">
      <c r="A101" s="266">
        <v>1823</v>
      </c>
      <c r="C101" s="268">
        <v>75.900000000000006</v>
      </c>
      <c r="E101" s="267"/>
    </row>
    <row r="102" spans="1:5" x14ac:dyDescent="0.2">
      <c r="A102" s="266">
        <v>1822</v>
      </c>
      <c r="C102" s="268">
        <v>56</v>
      </c>
      <c r="E102" s="267"/>
    </row>
    <row r="103" spans="1:5" x14ac:dyDescent="0.2">
      <c r="A103" s="266">
        <v>1821</v>
      </c>
      <c r="C103" s="268">
        <v>71.900000000000006</v>
      </c>
      <c r="E103" s="267"/>
    </row>
    <row r="104" spans="1:5" x14ac:dyDescent="0.2">
      <c r="A104" s="266">
        <v>1820</v>
      </c>
      <c r="B104" s="264"/>
      <c r="C104" s="265">
        <v>55.1</v>
      </c>
      <c r="D104" s="264"/>
      <c r="E104" s="263"/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CF3C3-7A64-4B41-8A84-2B1DDD028FA7}">
  <dimension ref="A1:DA246"/>
  <sheetViews>
    <sheetView zoomScale="85" zoomScaleNormal="85" zoomScalePageLayoutView="85" workbookViewId="0">
      <pane xSplit="1" ySplit="6" topLeftCell="T7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0.6640625" defaultRowHeight="16" x14ac:dyDescent="0.2"/>
  <cols>
    <col min="1" max="1" width="13.5" customWidth="1"/>
    <col min="2" max="2" width="11.33203125" style="287" customWidth="1"/>
    <col min="3" max="3" width="11.5" style="286" customWidth="1"/>
    <col min="4" max="7" width="11.33203125" customWidth="1"/>
    <col min="8" max="9" width="11.1640625" customWidth="1"/>
    <col min="10" max="10" width="11.6640625" customWidth="1"/>
    <col min="11" max="12" width="11.83203125" customWidth="1"/>
    <col min="13" max="13" width="11.33203125" customWidth="1"/>
    <col min="14" max="14" width="11" customWidth="1"/>
    <col min="15" max="15" width="10.5" customWidth="1"/>
    <col min="16" max="16" width="10.1640625" customWidth="1"/>
    <col min="17" max="20" width="11.83203125" style="285" customWidth="1"/>
    <col min="21" max="21" width="11.33203125" style="285" customWidth="1"/>
    <col min="22" max="22" width="12.33203125" style="285" customWidth="1"/>
    <col min="23" max="23" width="11" customWidth="1"/>
    <col min="24" max="24" width="10.6640625" customWidth="1"/>
    <col min="25" max="25" width="12.1640625" customWidth="1"/>
    <col min="26" max="27" width="10.6640625" customWidth="1"/>
    <col min="28" max="31" width="12.6640625" customWidth="1"/>
    <col min="32" max="32" width="10.6640625" customWidth="1"/>
    <col min="33" max="35" width="13" customWidth="1"/>
    <col min="36" max="37" width="10.6640625" customWidth="1"/>
    <col min="38" max="38" width="11.6640625" customWidth="1"/>
    <col min="39" max="39" width="12.5" customWidth="1"/>
    <col min="40" max="40" width="11" customWidth="1"/>
    <col min="41" max="45" width="10.6640625" customWidth="1"/>
    <col min="46" max="47" width="11.6640625" customWidth="1"/>
    <col min="48" max="53" width="10.6640625" customWidth="1"/>
    <col min="54" max="54" width="7.6640625" customWidth="1"/>
    <col min="55" max="55" width="15.33203125" style="29" customWidth="1"/>
    <col min="56" max="105" width="15.33203125" customWidth="1"/>
  </cols>
  <sheetData>
    <row r="1" spans="1:105" s="404" customFormat="1" ht="14" x14ac:dyDescent="0.2">
      <c r="A1" s="422" t="s">
        <v>0</v>
      </c>
      <c r="B1" s="422"/>
      <c r="C1" s="406"/>
      <c r="Q1" s="406"/>
      <c r="R1" s="406"/>
      <c r="S1" s="406"/>
      <c r="T1" s="406"/>
      <c r="U1" s="406"/>
      <c r="V1" s="406"/>
      <c r="BC1" s="405"/>
    </row>
    <row r="2" spans="1:105" s="404" customFormat="1" ht="15" customHeight="1" x14ac:dyDescent="0.2">
      <c r="A2" s="502" t="s">
        <v>280</v>
      </c>
      <c r="B2" s="413" t="s">
        <v>279</v>
      </c>
      <c r="C2" s="406" t="s">
        <v>278</v>
      </c>
      <c r="D2" s="417" t="s">
        <v>277</v>
      </c>
      <c r="F2" s="406"/>
      <c r="G2" s="406"/>
      <c r="H2" s="417" t="s">
        <v>276</v>
      </c>
      <c r="I2" s="406" t="s">
        <v>262</v>
      </c>
      <c r="J2" s="406" t="s">
        <v>270</v>
      </c>
      <c r="K2" s="406" t="s">
        <v>275</v>
      </c>
      <c r="L2" s="406" t="s">
        <v>262</v>
      </c>
      <c r="M2" s="499" t="s">
        <v>274</v>
      </c>
      <c r="N2" s="499"/>
      <c r="O2" s="499"/>
      <c r="P2" s="404" t="s">
        <v>273</v>
      </c>
      <c r="Q2" s="406" t="s">
        <v>272</v>
      </c>
      <c r="R2" s="499" t="s">
        <v>272</v>
      </c>
      <c r="S2" s="499"/>
      <c r="T2" s="499"/>
      <c r="U2" s="417" t="s">
        <v>271</v>
      </c>
      <c r="V2" s="417" t="s">
        <v>271</v>
      </c>
      <c r="X2" s="417" t="s">
        <v>270</v>
      </c>
      <c r="Y2" s="421" t="s">
        <v>268</v>
      </c>
      <c r="Z2" s="421" t="s">
        <v>269</v>
      </c>
      <c r="AA2" s="421" t="s">
        <v>268</v>
      </c>
      <c r="AD2" s="421" t="s">
        <v>268</v>
      </c>
      <c r="AF2" s="404" t="s">
        <v>267</v>
      </c>
      <c r="AG2" s="404" t="s">
        <v>266</v>
      </c>
      <c r="AJ2" s="404" t="s">
        <v>265</v>
      </c>
      <c r="AK2" s="404" t="s">
        <v>264</v>
      </c>
      <c r="AL2" s="404" t="s">
        <v>264</v>
      </c>
      <c r="AM2" s="404" t="s">
        <v>264</v>
      </c>
      <c r="AQ2" s="404" t="s">
        <v>263</v>
      </c>
      <c r="AR2" s="404" t="s">
        <v>262</v>
      </c>
      <c r="AS2" s="420" t="s">
        <v>261</v>
      </c>
      <c r="AY2" s="499" t="s">
        <v>260</v>
      </c>
      <c r="AZ2" s="499"/>
      <c r="BA2" s="499"/>
      <c r="BC2" s="405"/>
    </row>
    <row r="3" spans="1:105" s="404" customFormat="1" ht="15" customHeight="1" x14ac:dyDescent="0.2">
      <c r="A3" s="502"/>
      <c r="D3" s="417" t="s">
        <v>259</v>
      </c>
      <c r="E3" s="417" t="s">
        <v>258</v>
      </c>
      <c r="F3" s="417"/>
      <c r="G3" s="417"/>
      <c r="I3" s="416" t="s">
        <v>241</v>
      </c>
      <c r="J3" s="412" t="s">
        <v>257</v>
      </c>
      <c r="K3" s="412" t="s">
        <v>256</v>
      </c>
      <c r="L3" s="416" t="s">
        <v>241</v>
      </c>
      <c r="M3" s="406" t="s">
        <v>255</v>
      </c>
      <c r="N3" s="406" t="s">
        <v>255</v>
      </c>
      <c r="O3" s="406" t="s">
        <v>255</v>
      </c>
      <c r="P3" s="404" t="s">
        <v>254</v>
      </c>
      <c r="Q3" s="418" t="s">
        <v>253</v>
      </c>
      <c r="R3" s="504" t="s">
        <v>252</v>
      </c>
      <c r="S3" s="504"/>
      <c r="T3" s="504"/>
      <c r="U3" s="411" t="s">
        <v>251</v>
      </c>
      <c r="V3" s="411" t="s">
        <v>250</v>
      </c>
      <c r="X3" s="404" t="s">
        <v>249</v>
      </c>
      <c r="AB3" s="417" t="s">
        <v>248</v>
      </c>
      <c r="AC3" s="417" t="s">
        <v>248</v>
      </c>
      <c r="AD3" s="404" t="s">
        <v>242</v>
      </c>
      <c r="AE3" s="406" t="s">
        <v>247</v>
      </c>
      <c r="AF3" s="404" t="s">
        <v>246</v>
      </c>
      <c r="AG3" s="404" t="s">
        <v>245</v>
      </c>
      <c r="AH3" s="404" t="s">
        <v>245</v>
      </c>
      <c r="AJ3" s="410" t="s">
        <v>244</v>
      </c>
      <c r="AK3" s="404" t="s">
        <v>228</v>
      </c>
      <c r="AM3" s="404" t="s">
        <v>243</v>
      </c>
      <c r="AN3" s="406" t="s">
        <v>239</v>
      </c>
      <c r="AO3" s="406" t="s">
        <v>239</v>
      </c>
      <c r="AP3" s="406" t="s">
        <v>239</v>
      </c>
      <c r="AQ3" s="404" t="s">
        <v>242</v>
      </c>
      <c r="AR3" s="416" t="s">
        <v>241</v>
      </c>
      <c r="AT3" s="415" t="s">
        <v>240</v>
      </c>
      <c r="AU3" s="406" t="s">
        <v>239</v>
      </c>
      <c r="AW3" s="406" t="s">
        <v>238</v>
      </c>
      <c r="BC3" s="29" t="s">
        <v>237</v>
      </c>
    </row>
    <row r="4" spans="1:105" s="404" customFormat="1" ht="15" customHeight="1" x14ac:dyDescent="0.2">
      <c r="A4" s="414"/>
      <c r="B4" s="413"/>
      <c r="C4" s="406"/>
      <c r="D4" s="500" t="s">
        <v>236</v>
      </c>
      <c r="H4" s="500" t="s">
        <v>235</v>
      </c>
      <c r="J4" s="412"/>
      <c r="K4" s="412"/>
      <c r="L4" s="412"/>
      <c r="M4" s="406"/>
      <c r="N4" s="406"/>
      <c r="O4" s="406"/>
      <c r="Q4" s="411"/>
      <c r="R4" s="411"/>
      <c r="S4" s="411"/>
      <c r="T4" s="411"/>
      <c r="U4" s="411"/>
      <c r="V4" s="411"/>
      <c r="X4" s="500" t="s">
        <v>234</v>
      </c>
      <c r="AG4"/>
      <c r="AH4"/>
      <c r="AI4"/>
      <c r="AJ4" s="410"/>
      <c r="AT4" s="409"/>
      <c r="AU4" s="409"/>
      <c r="BC4" s="29" t="s">
        <v>233</v>
      </c>
    </row>
    <row r="5" spans="1:105" s="404" customFormat="1" ht="15" customHeight="1" x14ac:dyDescent="0.2">
      <c r="B5" s="408"/>
      <c r="C5" s="407"/>
      <c r="D5" s="500"/>
      <c r="H5" s="500"/>
      <c r="Q5" s="406"/>
      <c r="R5" s="503" t="s">
        <v>232</v>
      </c>
      <c r="S5" s="503"/>
      <c r="T5" s="503"/>
      <c r="U5" s="406"/>
      <c r="V5" s="406"/>
      <c r="X5" s="500"/>
      <c r="Y5" s="505" t="s">
        <v>231</v>
      </c>
      <c r="Z5" s="506"/>
      <c r="AA5" s="506"/>
      <c r="AB5" s="507"/>
      <c r="AF5" s="500" t="s">
        <v>230</v>
      </c>
      <c r="AG5" s="38"/>
      <c r="AH5" s="38"/>
      <c r="AI5" s="38"/>
      <c r="AJ5" s="500" t="s">
        <v>229</v>
      </c>
      <c r="AK5" s="500" t="s">
        <v>228</v>
      </c>
      <c r="AL5" s="500" t="s">
        <v>227</v>
      </c>
      <c r="AM5" s="500" t="s">
        <v>226</v>
      </c>
      <c r="AY5" s="508" t="s">
        <v>225</v>
      </c>
      <c r="AZ5" s="508"/>
      <c r="BA5" s="508"/>
      <c r="BC5" s="405"/>
    </row>
    <row r="6" spans="1:105" ht="48" customHeight="1" x14ac:dyDescent="0.2">
      <c r="A6" s="403"/>
      <c r="B6" s="402" t="s">
        <v>2</v>
      </c>
      <c r="C6" s="400" t="s">
        <v>224</v>
      </c>
      <c r="D6" s="500"/>
      <c r="E6" s="395" t="s">
        <v>223</v>
      </c>
      <c r="F6" s="395" t="s">
        <v>222</v>
      </c>
      <c r="G6" s="395"/>
      <c r="H6" s="500"/>
      <c r="I6" s="395" t="s">
        <v>221</v>
      </c>
      <c r="J6" s="402" t="s">
        <v>220</v>
      </c>
      <c r="K6" s="402" t="s">
        <v>219</v>
      </c>
      <c r="L6" s="402" t="s">
        <v>218</v>
      </c>
      <c r="M6" s="400" t="s">
        <v>217</v>
      </c>
      <c r="N6" s="400" t="s">
        <v>216</v>
      </c>
      <c r="O6" s="395" t="s">
        <v>215</v>
      </c>
      <c r="P6" s="400" t="s">
        <v>214</v>
      </c>
      <c r="Q6" s="401" t="s">
        <v>213</v>
      </c>
      <c r="R6" s="401" t="s">
        <v>212</v>
      </c>
      <c r="S6" s="401" t="s">
        <v>211</v>
      </c>
      <c r="T6" s="401" t="s">
        <v>210</v>
      </c>
      <c r="U6" s="401" t="s">
        <v>209</v>
      </c>
      <c r="V6" s="401" t="s">
        <v>208</v>
      </c>
      <c r="W6" s="400" t="s">
        <v>207</v>
      </c>
      <c r="X6" s="501"/>
      <c r="Y6" s="399" t="s">
        <v>206</v>
      </c>
      <c r="Z6" s="398" t="s">
        <v>205</v>
      </c>
      <c r="AA6" s="398" t="s">
        <v>204</v>
      </c>
      <c r="AB6" s="397" t="s">
        <v>203</v>
      </c>
      <c r="AC6" s="395" t="s">
        <v>202</v>
      </c>
      <c r="AD6" s="395" t="s">
        <v>201</v>
      </c>
      <c r="AE6" s="395" t="s">
        <v>200</v>
      </c>
      <c r="AF6" s="500"/>
      <c r="AG6" s="396" t="s">
        <v>199</v>
      </c>
      <c r="AH6" s="396" t="s">
        <v>198</v>
      </c>
      <c r="AI6" s="396" t="s">
        <v>197</v>
      </c>
      <c r="AJ6" s="500"/>
      <c r="AK6" s="500"/>
      <c r="AL6" s="500"/>
      <c r="AM6" s="500"/>
      <c r="AN6" s="395" t="s">
        <v>196</v>
      </c>
      <c r="AO6" s="395" t="s">
        <v>195</v>
      </c>
      <c r="AP6" s="395" t="s">
        <v>194</v>
      </c>
      <c r="AQ6" s="395" t="s">
        <v>193</v>
      </c>
      <c r="AR6" s="395" t="s">
        <v>192</v>
      </c>
      <c r="AS6" s="395" t="s">
        <v>192</v>
      </c>
      <c r="AT6" s="395" t="s">
        <v>191</v>
      </c>
      <c r="AU6" s="395" t="s">
        <v>190</v>
      </c>
      <c r="AV6" s="395"/>
      <c r="AW6" s="395" t="s">
        <v>189</v>
      </c>
      <c r="AX6" s="395"/>
      <c r="AY6" s="395" t="s">
        <v>188</v>
      </c>
      <c r="AZ6" s="395" t="s">
        <v>187</v>
      </c>
      <c r="BA6" s="395" t="s">
        <v>186</v>
      </c>
      <c r="BC6" s="394" t="s">
        <v>185</v>
      </c>
      <c r="BD6" s="391" t="s">
        <v>184</v>
      </c>
      <c r="BE6" s="391" t="s">
        <v>183</v>
      </c>
      <c r="BF6" s="391" t="s">
        <v>182</v>
      </c>
      <c r="BG6" s="391" t="s">
        <v>181</v>
      </c>
      <c r="BH6" s="392" t="s">
        <v>180</v>
      </c>
      <c r="BI6" s="392" t="s">
        <v>179</v>
      </c>
      <c r="BJ6" s="391" t="s">
        <v>178</v>
      </c>
      <c r="BK6" s="391" t="s">
        <v>177</v>
      </c>
      <c r="BL6" s="391" t="s">
        <v>176</v>
      </c>
      <c r="BM6" s="391" t="s">
        <v>175</v>
      </c>
      <c r="BN6" s="391" t="s">
        <v>174</v>
      </c>
      <c r="BO6" s="391" t="s">
        <v>173</v>
      </c>
      <c r="BP6" s="391" t="s">
        <v>172</v>
      </c>
      <c r="BQ6" s="391" t="s">
        <v>171</v>
      </c>
      <c r="BR6" s="392" t="s">
        <v>170</v>
      </c>
      <c r="BS6" s="391" t="s">
        <v>169</v>
      </c>
      <c r="BT6" s="391" t="s">
        <v>168</v>
      </c>
      <c r="BU6" s="391" t="s">
        <v>167</v>
      </c>
      <c r="BV6" s="391" t="s">
        <v>166</v>
      </c>
      <c r="BW6" s="391" t="s">
        <v>165</v>
      </c>
      <c r="BX6" s="391" t="s">
        <v>164</v>
      </c>
      <c r="BY6" s="391" t="s">
        <v>163</v>
      </c>
      <c r="BZ6" s="391" t="s">
        <v>162</v>
      </c>
      <c r="CA6" s="392" t="s">
        <v>161</v>
      </c>
      <c r="CB6" s="391" t="s">
        <v>160</v>
      </c>
      <c r="CC6" s="391" t="s">
        <v>159</v>
      </c>
      <c r="CD6" s="391" t="s">
        <v>158</v>
      </c>
      <c r="CE6" s="391" t="s">
        <v>157</v>
      </c>
      <c r="CF6" s="393" t="s">
        <v>156</v>
      </c>
      <c r="CG6" s="393" t="s">
        <v>155</v>
      </c>
      <c r="CH6" s="391" t="s">
        <v>154</v>
      </c>
      <c r="CI6" s="391" t="s">
        <v>153</v>
      </c>
      <c r="CJ6" s="391" t="s">
        <v>152</v>
      </c>
      <c r="CK6" s="392" t="s">
        <v>151</v>
      </c>
      <c r="CL6" s="391" t="s">
        <v>150</v>
      </c>
      <c r="CM6" s="391" t="s">
        <v>149</v>
      </c>
      <c r="CN6" s="391" t="s">
        <v>148</v>
      </c>
      <c r="CO6" s="391" t="s">
        <v>147</v>
      </c>
      <c r="CP6" s="391" t="s">
        <v>146</v>
      </c>
      <c r="CQ6" s="391" t="s">
        <v>145</v>
      </c>
      <c r="CR6" s="391" t="s">
        <v>144</v>
      </c>
      <c r="CS6" s="391" t="s">
        <v>143</v>
      </c>
      <c r="CT6" s="391" t="s">
        <v>142</v>
      </c>
      <c r="CU6" s="392" t="s">
        <v>141</v>
      </c>
      <c r="CV6" s="391" t="s">
        <v>140</v>
      </c>
      <c r="CW6" s="391" t="s">
        <v>139</v>
      </c>
      <c r="CX6" s="392" t="s">
        <v>138</v>
      </c>
      <c r="CY6" s="391" t="s">
        <v>137</v>
      </c>
      <c r="CZ6" s="391" t="s">
        <v>136</v>
      </c>
      <c r="DA6" s="391" t="s">
        <v>135</v>
      </c>
    </row>
    <row r="7" spans="1:105" x14ac:dyDescent="0.2">
      <c r="A7" s="390">
        <v>2016</v>
      </c>
      <c r="B7" s="389">
        <v>18624.5</v>
      </c>
      <c r="C7" s="388">
        <v>19976.827000000001</v>
      </c>
      <c r="D7" s="341">
        <v>28204.6</v>
      </c>
      <c r="E7" s="341"/>
      <c r="F7" s="334">
        <f t="shared" ref="F7:F38" si="0">D7/B7</f>
        <v>1.5143815941367553</v>
      </c>
      <c r="G7" s="341"/>
      <c r="H7" s="385">
        <v>14756.1</v>
      </c>
      <c r="I7" s="384"/>
      <c r="J7" s="229">
        <v>9793.1579999999994</v>
      </c>
      <c r="K7" s="229"/>
      <c r="L7" s="229"/>
      <c r="M7" s="375">
        <v>1310</v>
      </c>
      <c r="N7" s="375">
        <v>779</v>
      </c>
      <c r="O7" s="375">
        <v>1157</v>
      </c>
      <c r="P7" s="356">
        <v>277.036</v>
      </c>
      <c r="Q7" s="350"/>
      <c r="R7" s="350"/>
      <c r="S7" s="350"/>
      <c r="T7" s="350"/>
      <c r="U7" s="350"/>
      <c r="V7" s="350"/>
      <c r="W7" s="374">
        <v>19762.599999999999</v>
      </c>
      <c r="X7" s="387">
        <v>13448.5</v>
      </c>
      <c r="AE7" s="373"/>
      <c r="AF7" s="371">
        <v>3821.701</v>
      </c>
      <c r="AG7" s="365"/>
      <c r="AH7" s="365"/>
      <c r="AI7" s="365"/>
      <c r="AJ7" s="365"/>
      <c r="AK7" s="365"/>
      <c r="AL7" s="365"/>
      <c r="AM7" s="229"/>
      <c r="AN7" s="56">
        <v>8604.15</v>
      </c>
      <c r="AO7" s="56">
        <v>111.7</v>
      </c>
      <c r="AP7" s="313">
        <v>5112</v>
      </c>
      <c r="AR7" s="313"/>
      <c r="AU7" s="369">
        <v>664.30620999999996</v>
      </c>
      <c r="AW7" s="368">
        <v>28275.247722</v>
      </c>
      <c r="AY7" s="315">
        <v>3267.9609999999998</v>
      </c>
      <c r="AZ7" s="315">
        <v>3852.6120000000001</v>
      </c>
      <c r="BA7" s="315">
        <v>-584.65099999999995</v>
      </c>
      <c r="BC7" s="379"/>
      <c r="BD7" s="377"/>
      <c r="BE7" s="377"/>
      <c r="BF7" s="377"/>
      <c r="BG7" s="377"/>
      <c r="BH7" s="253"/>
      <c r="BI7" s="253"/>
      <c r="BJ7" s="253"/>
      <c r="BK7" s="377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377"/>
      <c r="CF7" s="378"/>
      <c r="CG7" s="378"/>
      <c r="CH7" s="253"/>
      <c r="CI7" s="253"/>
      <c r="CJ7" s="253"/>
      <c r="CK7" s="253"/>
      <c r="CL7" s="253"/>
      <c r="CM7" s="253"/>
      <c r="CN7" s="253"/>
      <c r="CO7" s="253"/>
      <c r="CP7" s="377"/>
      <c r="CQ7" s="377"/>
      <c r="CR7" s="377"/>
      <c r="CS7" s="377"/>
      <c r="CT7" s="253"/>
      <c r="CU7" s="253"/>
      <c r="CV7" s="253"/>
      <c r="CW7" s="253"/>
      <c r="CX7" s="253"/>
      <c r="CY7" s="253"/>
      <c r="CZ7" s="253"/>
      <c r="DA7" s="377"/>
    </row>
    <row r="8" spans="1:105" x14ac:dyDescent="0.2">
      <c r="A8" s="382">
        <v>2015</v>
      </c>
      <c r="B8" s="386">
        <v>18120.7</v>
      </c>
      <c r="C8" s="376">
        <v>18922.179</v>
      </c>
      <c r="D8" s="341">
        <v>27033.5</v>
      </c>
      <c r="E8" s="341"/>
      <c r="F8" s="334">
        <f t="shared" si="0"/>
        <v>1.4918573785780902</v>
      </c>
      <c r="G8" s="341"/>
      <c r="H8" s="385">
        <v>14290.3</v>
      </c>
      <c r="I8" s="384"/>
      <c r="J8" s="229">
        <v>9585.0259999999998</v>
      </c>
      <c r="K8" s="229"/>
      <c r="L8" s="229"/>
      <c r="M8" s="375">
        <v>1232</v>
      </c>
      <c r="N8" s="375">
        <v>733</v>
      </c>
      <c r="O8" s="375">
        <v>1064</v>
      </c>
      <c r="P8" s="356">
        <v>289.39299999999997</v>
      </c>
      <c r="Q8" s="350"/>
      <c r="R8" s="350"/>
      <c r="S8" s="350"/>
      <c r="T8" s="350"/>
      <c r="U8" s="350"/>
      <c r="V8" s="350"/>
      <c r="W8" s="374">
        <v>17425.03</v>
      </c>
      <c r="X8" s="383">
        <v>12743.2</v>
      </c>
      <c r="AE8" s="373"/>
      <c r="AF8" s="371">
        <v>3581.4960000000001</v>
      </c>
      <c r="AG8" s="365"/>
      <c r="AH8" s="365"/>
      <c r="AI8" s="365"/>
      <c r="AJ8" s="365"/>
      <c r="AK8" s="365"/>
      <c r="AL8" s="365"/>
      <c r="AM8" s="313"/>
      <c r="AN8" s="56">
        <v>8170.05</v>
      </c>
      <c r="AO8" s="56">
        <v>109.39</v>
      </c>
      <c r="AP8" s="313">
        <v>5338</v>
      </c>
      <c r="AR8" s="313"/>
      <c r="AU8" s="369">
        <v>631.51401699999997</v>
      </c>
      <c r="AW8" s="368">
        <v>25926.116305</v>
      </c>
      <c r="AY8" s="315">
        <v>3249.8870000000002</v>
      </c>
      <c r="AZ8" s="315">
        <v>3688.3829999999998</v>
      </c>
      <c r="BA8" s="315">
        <v>-438.49599999999998</v>
      </c>
      <c r="BC8" s="379"/>
      <c r="BD8" s="377"/>
      <c r="BE8" s="377"/>
      <c r="BF8" s="377"/>
      <c r="BG8" s="377"/>
      <c r="BH8" s="253"/>
      <c r="BI8" s="253"/>
      <c r="BJ8" s="253"/>
      <c r="BK8" s="377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377"/>
      <c r="CF8" s="378"/>
      <c r="CG8" s="378"/>
      <c r="CH8" s="253"/>
      <c r="CI8" s="253"/>
      <c r="CJ8" s="253"/>
      <c r="CK8" s="253"/>
      <c r="CL8" s="253"/>
      <c r="CM8" s="253"/>
      <c r="CN8" s="253"/>
      <c r="CO8" s="253"/>
      <c r="CP8" s="377"/>
      <c r="CQ8" s="377"/>
      <c r="CR8" s="377"/>
      <c r="CS8" s="377"/>
      <c r="CT8" s="253"/>
      <c r="CU8" s="253"/>
      <c r="CV8" s="253"/>
      <c r="CW8" s="253"/>
      <c r="CX8" s="253"/>
      <c r="CY8" s="253"/>
      <c r="CZ8" s="253"/>
      <c r="DA8" s="377"/>
    </row>
    <row r="9" spans="1:105" x14ac:dyDescent="0.2">
      <c r="A9" s="382">
        <v>2014</v>
      </c>
      <c r="B9" s="381">
        <v>17427.599999999999</v>
      </c>
      <c r="C9" s="376">
        <v>18141.444</v>
      </c>
      <c r="D9" s="341">
        <v>25893.599999999999</v>
      </c>
      <c r="E9" s="341"/>
      <c r="F9" s="334">
        <f t="shared" si="0"/>
        <v>1.4857811746884253</v>
      </c>
      <c r="G9" s="341"/>
      <c r="H9" s="326">
        <v>13955.9</v>
      </c>
      <c r="I9" s="325"/>
      <c r="J9" s="229">
        <v>9455.0079999999998</v>
      </c>
      <c r="K9" s="229"/>
      <c r="L9" s="229"/>
      <c r="M9" s="375">
        <v>1157</v>
      </c>
      <c r="N9" s="375">
        <v>700</v>
      </c>
      <c r="O9" s="375">
        <v>955</v>
      </c>
      <c r="P9" s="356">
        <v>369.53699999999998</v>
      </c>
      <c r="Q9" s="350"/>
      <c r="R9" s="350"/>
      <c r="S9" s="350"/>
      <c r="T9" s="350"/>
      <c r="U9" s="350"/>
      <c r="V9" s="350"/>
      <c r="W9" s="374">
        <v>17823.07</v>
      </c>
      <c r="X9" s="380">
        <v>11937.7</v>
      </c>
      <c r="AE9" s="373"/>
      <c r="AF9" s="371">
        <v>3343.4319999999998</v>
      </c>
      <c r="AG9" s="365"/>
      <c r="AH9" s="365"/>
      <c r="AI9" s="365"/>
      <c r="AJ9" s="365"/>
      <c r="AK9" s="365"/>
      <c r="AL9" s="365"/>
      <c r="AM9" s="313"/>
      <c r="AN9" s="56">
        <v>7631.15</v>
      </c>
      <c r="AO9" s="56">
        <v>113.07</v>
      </c>
      <c r="AP9" s="313">
        <v>5607</v>
      </c>
      <c r="AR9" s="313"/>
      <c r="AU9" s="369">
        <v>616.59428000000003</v>
      </c>
      <c r="AW9" s="368">
        <v>27075.589499999998</v>
      </c>
      <c r="AY9" s="315">
        <v>3021.491</v>
      </c>
      <c r="AZ9" s="315">
        <v>3506.0909999999999</v>
      </c>
      <c r="BA9" s="315">
        <v>-484.6</v>
      </c>
      <c r="BC9" s="379"/>
      <c r="BD9" s="377"/>
      <c r="BE9" s="377"/>
      <c r="BF9" s="377"/>
      <c r="BG9" s="377"/>
      <c r="BH9" s="253"/>
      <c r="BI9" s="253"/>
      <c r="BJ9" s="253"/>
      <c r="BK9" s="377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377"/>
      <c r="CF9" s="378"/>
      <c r="CG9" s="378"/>
      <c r="CH9" s="253"/>
      <c r="CI9" s="253"/>
      <c r="CJ9" s="253"/>
      <c r="CK9" s="253"/>
      <c r="CL9" s="253"/>
      <c r="CM9" s="253"/>
      <c r="CN9" s="253"/>
      <c r="CO9" s="253"/>
      <c r="CP9" s="377"/>
      <c r="CQ9" s="377"/>
      <c r="CR9" s="377"/>
      <c r="CS9" s="377"/>
      <c r="CT9" s="253"/>
      <c r="CU9" s="253"/>
      <c r="CV9" s="253"/>
      <c r="CW9" s="253"/>
      <c r="CX9" s="253"/>
      <c r="CY9" s="253"/>
      <c r="CZ9" s="253"/>
      <c r="DA9" s="377"/>
    </row>
    <row r="10" spans="1:105" x14ac:dyDescent="0.2">
      <c r="A10" s="44">
        <v>2013</v>
      </c>
      <c r="B10" s="372">
        <v>16691.5</v>
      </c>
      <c r="C10" s="376">
        <v>17459.920999999998</v>
      </c>
      <c r="D10" s="333">
        <v>24842.9</v>
      </c>
      <c r="E10" s="333"/>
      <c r="F10" s="334">
        <f t="shared" si="0"/>
        <v>1.4883563490399305</v>
      </c>
      <c r="G10" s="333"/>
      <c r="H10" s="326">
        <v>13592.6</v>
      </c>
      <c r="I10" s="357">
        <v>12369.45</v>
      </c>
      <c r="J10" s="229">
        <v>9473.9869999999992</v>
      </c>
      <c r="K10" s="229"/>
      <c r="L10" s="229">
        <v>6166.5940000000001</v>
      </c>
      <c r="M10" s="375">
        <v>1080</v>
      </c>
      <c r="N10" s="375">
        <v>683</v>
      </c>
      <c r="O10" s="375">
        <v>863</v>
      </c>
      <c r="P10" s="356">
        <v>339.18400000000003</v>
      </c>
      <c r="Q10" s="350"/>
      <c r="R10" s="350"/>
      <c r="S10" s="350"/>
      <c r="T10" s="350"/>
      <c r="U10" s="350"/>
      <c r="V10" s="350"/>
      <c r="W10" s="374">
        <v>16576.66</v>
      </c>
      <c r="X10" s="363">
        <v>11250.3</v>
      </c>
      <c r="AE10" s="373"/>
      <c r="AF10" s="371">
        <v>3188.6179999999999</v>
      </c>
      <c r="AG10" s="365"/>
      <c r="AH10" s="365"/>
      <c r="AI10" s="365"/>
      <c r="AJ10" s="365"/>
      <c r="AK10" s="365"/>
      <c r="AL10" s="365"/>
      <c r="AM10" s="313"/>
      <c r="AN10" s="56">
        <v>7241.02</v>
      </c>
      <c r="AO10" s="56">
        <v>126.47</v>
      </c>
      <c r="AP10" s="313">
        <v>5847</v>
      </c>
      <c r="AR10" s="229">
        <v>9685.8549999999996</v>
      </c>
      <c r="AU10" s="369">
        <v>583.81838800000003</v>
      </c>
      <c r="AW10" s="368">
        <v>24636.489251999999</v>
      </c>
      <c r="AY10" s="315">
        <v>2775.105</v>
      </c>
      <c r="AZ10" s="315">
        <v>3454.6469999999999</v>
      </c>
      <c r="BA10" s="315">
        <v>-679.54200000000003</v>
      </c>
      <c r="BC10" s="366">
        <v>17261.468000000001</v>
      </c>
      <c r="BD10" s="56">
        <v>55.378999999999998</v>
      </c>
      <c r="BE10" s="56">
        <v>341.69099999999997</v>
      </c>
      <c r="BF10" s="56">
        <v>671.87699999999995</v>
      </c>
      <c r="BG10" s="56">
        <v>165.226</v>
      </c>
      <c r="BH10" s="56">
        <v>67.772999999999996</v>
      </c>
      <c r="BI10" s="56">
        <v>57.433999999999997</v>
      </c>
      <c r="BJ10" s="56">
        <v>40.018000000000001</v>
      </c>
      <c r="BK10" s="56">
        <v>3743.7840000000001</v>
      </c>
      <c r="BL10" s="56">
        <v>382.24299999999999</v>
      </c>
      <c r="BM10" s="56">
        <v>7.3879999999999999</v>
      </c>
      <c r="BN10" s="56">
        <v>9.4049999999999994</v>
      </c>
      <c r="BO10" s="56">
        <v>2.7789999999999999</v>
      </c>
      <c r="BP10" s="56">
        <v>16.637</v>
      </c>
      <c r="BQ10" s="56">
        <v>89.658000000000001</v>
      </c>
      <c r="BR10" s="56">
        <v>24.867000000000001</v>
      </c>
      <c r="BS10" s="56">
        <v>445.077</v>
      </c>
      <c r="BT10" s="56">
        <v>868.36500000000001</v>
      </c>
      <c r="BU10" s="56">
        <v>54.023000000000003</v>
      </c>
      <c r="BV10" s="56">
        <v>50.109000000000002</v>
      </c>
      <c r="BW10" s="56">
        <v>124.673</v>
      </c>
      <c r="BX10" s="56">
        <v>157.93899999999999</v>
      </c>
      <c r="BY10" s="56">
        <v>197.83099999999999</v>
      </c>
      <c r="BZ10" s="56">
        <v>293.267</v>
      </c>
      <c r="CA10" s="56">
        <v>487.74400000000003</v>
      </c>
      <c r="CB10" s="56">
        <v>405.20800000000003</v>
      </c>
      <c r="CC10" s="56">
        <v>11.667</v>
      </c>
      <c r="CD10" s="56">
        <v>114.905</v>
      </c>
      <c r="CE10" s="56">
        <v>1292.749</v>
      </c>
      <c r="CF10" s="56">
        <v>674.50300000000004</v>
      </c>
      <c r="CG10" s="56">
        <v>618.24599999999998</v>
      </c>
      <c r="CH10" s="56">
        <v>171.208</v>
      </c>
      <c r="CI10" s="56">
        <v>8.8140000000000001</v>
      </c>
      <c r="CJ10" s="56">
        <v>5.6870000000000003</v>
      </c>
      <c r="CK10" s="56">
        <v>73.445999999999998</v>
      </c>
      <c r="CL10" s="56" t="s">
        <v>49</v>
      </c>
      <c r="CM10" s="56">
        <v>54.795999999999999</v>
      </c>
      <c r="CN10" s="56">
        <v>156.78700000000001</v>
      </c>
      <c r="CO10" s="56" t="s">
        <v>49</v>
      </c>
      <c r="CP10" s="56">
        <v>234.01599999999999</v>
      </c>
      <c r="CQ10" s="56">
        <v>1015.001</v>
      </c>
      <c r="CR10" s="56">
        <v>720.56899999999996</v>
      </c>
      <c r="CS10" s="56">
        <v>892.73</v>
      </c>
      <c r="CT10" s="56">
        <v>259.46800000000002</v>
      </c>
      <c r="CU10" s="56">
        <v>117.992</v>
      </c>
      <c r="CV10" s="56">
        <v>15.332000000000001</v>
      </c>
      <c r="CW10" s="56">
        <v>189.96</v>
      </c>
      <c r="CX10" s="56">
        <v>49.954999999999998</v>
      </c>
      <c r="CY10" s="56">
        <v>214.57400000000001</v>
      </c>
      <c r="CZ10" s="56">
        <v>45.448</v>
      </c>
      <c r="DA10" s="56" t="s">
        <v>49</v>
      </c>
    </row>
    <row r="11" spans="1:105" x14ac:dyDescent="0.2">
      <c r="A11" s="44">
        <v>2012</v>
      </c>
      <c r="B11" s="372">
        <v>16155.3</v>
      </c>
      <c r="C11" s="376">
        <v>16557.276000000002</v>
      </c>
      <c r="D11" s="333">
        <v>24206.1</v>
      </c>
      <c r="E11" s="333"/>
      <c r="F11" s="334">
        <f t="shared" si="0"/>
        <v>1.498338006722252</v>
      </c>
      <c r="G11" s="333"/>
      <c r="H11" s="326">
        <v>13439.6</v>
      </c>
      <c r="I11" s="357">
        <v>12311.85</v>
      </c>
      <c r="J11" s="229">
        <v>9557.9349999999995</v>
      </c>
      <c r="K11" s="229"/>
      <c r="L11" s="229">
        <v>6141.26</v>
      </c>
      <c r="M11" s="375">
        <v>966</v>
      </c>
      <c r="N11" s="375">
        <v>679</v>
      </c>
      <c r="O11" s="375">
        <v>783</v>
      </c>
      <c r="P11" s="356">
        <v>303.74700000000001</v>
      </c>
      <c r="Q11" s="350"/>
      <c r="R11" s="350"/>
      <c r="S11" s="350"/>
      <c r="T11" s="350"/>
      <c r="U11" s="350"/>
      <c r="V11" s="350"/>
      <c r="W11" s="374">
        <v>13104.14</v>
      </c>
      <c r="X11" s="363">
        <v>10766.5</v>
      </c>
      <c r="AE11" s="373"/>
      <c r="AF11" s="371">
        <v>3103.1149999999998</v>
      </c>
      <c r="AG11" s="365"/>
      <c r="AH11" s="365"/>
      <c r="AI11" s="365"/>
      <c r="AJ11" s="365"/>
      <c r="AK11" s="365"/>
      <c r="AL11" s="365"/>
      <c r="AM11" s="313"/>
      <c r="AN11" s="56">
        <v>7043.76</v>
      </c>
      <c r="AO11" s="56">
        <v>152.21</v>
      </c>
      <c r="AP11" s="313">
        <v>6072</v>
      </c>
      <c r="AR11" s="229">
        <v>9444.2109999999993</v>
      </c>
      <c r="AU11" s="369">
        <v>584.35367299999996</v>
      </c>
      <c r="AW11" s="368">
        <v>18974.240111999999</v>
      </c>
      <c r="AY11" s="315">
        <v>2449.9899999999998</v>
      </c>
      <c r="AZ11" s="315">
        <v>3536.9450000000002</v>
      </c>
      <c r="BA11" s="315">
        <v>-1086.9549999999999</v>
      </c>
      <c r="BC11" s="366">
        <v>15309.029</v>
      </c>
      <c r="BD11" s="56">
        <v>34.914000000000001</v>
      </c>
      <c r="BE11" s="56">
        <v>150.703</v>
      </c>
      <c r="BF11" s="56">
        <v>169.672</v>
      </c>
      <c r="BG11" s="56">
        <v>75.113</v>
      </c>
      <c r="BH11" s="56">
        <v>31.254999999999999</v>
      </c>
      <c r="BI11" s="56">
        <v>19.856000000000002</v>
      </c>
      <c r="BJ11" s="56">
        <v>24.001999999999999</v>
      </c>
      <c r="BK11" s="56">
        <v>3105.3820000000001</v>
      </c>
      <c r="BL11" s="56">
        <v>313.34199999999998</v>
      </c>
      <c r="BM11" s="56">
        <v>5.3959999999999999</v>
      </c>
      <c r="BN11" s="56">
        <v>7.4969999999999999</v>
      </c>
      <c r="BO11" s="56">
        <v>2.2360000000000002</v>
      </c>
      <c r="BP11" s="56">
        <v>12.897</v>
      </c>
      <c r="BQ11" s="56">
        <v>79.328000000000003</v>
      </c>
      <c r="BR11" s="56">
        <v>17.57</v>
      </c>
      <c r="BS11" s="56">
        <v>383.255</v>
      </c>
      <c r="BT11" s="56">
        <v>705.15899999999999</v>
      </c>
      <c r="BU11" s="56">
        <v>40.347000000000001</v>
      </c>
      <c r="BV11" s="56">
        <v>25.617000000000001</v>
      </c>
      <c r="BW11" s="56">
        <v>83.591999999999999</v>
      </c>
      <c r="BX11" s="56">
        <v>130.06</v>
      </c>
      <c r="BY11" s="56">
        <v>180.98699999999999</v>
      </c>
      <c r="BZ11" s="56">
        <v>209.09299999999999</v>
      </c>
      <c r="CA11" s="56">
        <v>488.66199999999998</v>
      </c>
      <c r="CB11" s="56">
        <v>323.49</v>
      </c>
      <c r="CC11" s="56">
        <v>7.3529999999999998</v>
      </c>
      <c r="CD11" s="56">
        <v>89.501000000000005</v>
      </c>
      <c r="CE11" s="56">
        <v>962.69500000000005</v>
      </c>
      <c r="CF11" s="56">
        <v>500.39699999999999</v>
      </c>
      <c r="CG11" s="56">
        <v>462.29700000000003</v>
      </c>
      <c r="CH11" s="56">
        <v>122.253</v>
      </c>
      <c r="CI11" s="56">
        <v>6.9880000000000004</v>
      </c>
      <c r="CJ11" s="56">
        <v>3.6970000000000001</v>
      </c>
      <c r="CK11" s="56">
        <v>54.576000000000001</v>
      </c>
      <c r="CL11" s="56" t="s">
        <v>49</v>
      </c>
      <c r="CM11" s="56">
        <v>47.911999999999999</v>
      </c>
      <c r="CN11" s="56">
        <v>104.134</v>
      </c>
      <c r="CO11" s="56" t="s">
        <v>49</v>
      </c>
      <c r="CP11" s="56">
        <v>136.804</v>
      </c>
      <c r="CQ11" s="56">
        <v>475.00799999999998</v>
      </c>
      <c r="CR11" s="56">
        <v>389.745</v>
      </c>
      <c r="CS11" s="56">
        <v>574.75199999999995</v>
      </c>
      <c r="CT11" s="56">
        <v>157.75</v>
      </c>
      <c r="CU11" s="56">
        <v>71.075999999999993</v>
      </c>
      <c r="CV11" s="56">
        <v>8.5909999999999993</v>
      </c>
      <c r="CW11" s="56">
        <v>153.245</v>
      </c>
      <c r="CX11" s="56">
        <v>24.161000000000001</v>
      </c>
      <c r="CY11" s="56">
        <v>135.41900000000001</v>
      </c>
      <c r="CZ11" s="56">
        <v>24.51</v>
      </c>
      <c r="DA11" s="56" t="s">
        <v>49</v>
      </c>
    </row>
    <row r="12" spans="1:105" x14ac:dyDescent="0.2">
      <c r="A12" s="44">
        <v>2011</v>
      </c>
      <c r="B12" s="372">
        <v>15517.9</v>
      </c>
      <c r="C12" s="376">
        <v>15362.210999999999</v>
      </c>
      <c r="D12" s="333">
        <v>23635.199999999997</v>
      </c>
      <c r="E12" s="333"/>
      <c r="F12" s="334">
        <f t="shared" si="0"/>
        <v>1.5230926865104168</v>
      </c>
      <c r="G12" s="333"/>
      <c r="H12" s="326">
        <v>13371.4</v>
      </c>
      <c r="I12" s="357">
        <v>12222.21</v>
      </c>
      <c r="J12" s="229">
        <v>9769.9529999999995</v>
      </c>
      <c r="K12" s="229"/>
      <c r="L12" s="229">
        <v>6102.6229999999996</v>
      </c>
      <c r="M12" s="375">
        <v>874</v>
      </c>
      <c r="N12" s="375">
        <v>704</v>
      </c>
      <c r="O12" s="375">
        <v>734</v>
      </c>
      <c r="P12" s="356">
        <v>238.86099999999999</v>
      </c>
      <c r="Q12" s="350"/>
      <c r="R12" s="350"/>
      <c r="S12" s="350"/>
      <c r="T12" s="350"/>
      <c r="U12" s="350"/>
      <c r="V12" s="350"/>
      <c r="W12" s="374">
        <v>12217.56</v>
      </c>
      <c r="X12" s="363">
        <v>10263.799999999999</v>
      </c>
      <c r="AE12" s="373"/>
      <c r="AF12" s="371">
        <v>3112.645</v>
      </c>
      <c r="AG12" s="365"/>
      <c r="AH12" s="365"/>
      <c r="AI12" s="365"/>
      <c r="AJ12" s="365"/>
      <c r="AK12" s="365"/>
      <c r="AL12" s="365"/>
      <c r="AM12" s="313"/>
      <c r="AN12" s="56">
        <v>6719.23</v>
      </c>
      <c r="AO12" s="56">
        <v>178.67</v>
      </c>
      <c r="AP12" s="313">
        <v>6275</v>
      </c>
      <c r="AR12" s="229">
        <v>9151.2469999999994</v>
      </c>
      <c r="AU12" s="369">
        <v>690.63116200000002</v>
      </c>
      <c r="AW12" s="368">
        <v>16023.080230999998</v>
      </c>
      <c r="AY12" s="315">
        <v>2303.4659999999999</v>
      </c>
      <c r="AZ12" s="315">
        <v>3603.0650000000001</v>
      </c>
      <c r="BA12" s="315">
        <v>-1299.5989999999999</v>
      </c>
      <c r="BC12" s="366">
        <v>18327.940999999999</v>
      </c>
      <c r="BD12" s="56">
        <v>52.944000000000003</v>
      </c>
      <c r="BE12" s="56">
        <v>259.11700000000002</v>
      </c>
      <c r="BF12" s="56">
        <v>627.14700000000005</v>
      </c>
      <c r="BG12" s="56">
        <v>151.697</v>
      </c>
      <c r="BH12" s="56">
        <v>65.274000000000001</v>
      </c>
      <c r="BI12" s="56">
        <v>48.332999999999998</v>
      </c>
      <c r="BJ12" s="56">
        <v>38.090000000000003</v>
      </c>
      <c r="BK12" s="56">
        <v>3444.9810000000002</v>
      </c>
      <c r="BL12" s="56">
        <v>331.88</v>
      </c>
      <c r="BM12" s="56">
        <v>9.0090000000000003</v>
      </c>
      <c r="BN12" s="56">
        <v>14.493</v>
      </c>
      <c r="BO12" s="56">
        <v>0.97899999999999998</v>
      </c>
      <c r="BP12" s="56">
        <v>17.477</v>
      </c>
      <c r="BQ12" s="56">
        <v>101.364</v>
      </c>
      <c r="BR12" s="56">
        <v>21.893999999999998</v>
      </c>
      <c r="BS12" s="56">
        <v>462.87400000000002</v>
      </c>
      <c r="BT12" s="56">
        <v>706.89099999999996</v>
      </c>
      <c r="BU12" s="56">
        <v>55.203000000000003</v>
      </c>
      <c r="BV12" s="56">
        <v>48.994</v>
      </c>
      <c r="BW12" s="56">
        <v>92.679000000000002</v>
      </c>
      <c r="BX12" s="56">
        <v>136.065</v>
      </c>
      <c r="BY12" s="56">
        <v>205.81800000000001</v>
      </c>
      <c r="BZ12" s="56">
        <v>266.12700000000001</v>
      </c>
      <c r="CA12" s="56">
        <v>528.11800000000005</v>
      </c>
      <c r="CB12" s="56">
        <v>342.94200000000001</v>
      </c>
      <c r="CC12" s="56">
        <v>9.3800000000000008</v>
      </c>
      <c r="CD12" s="56">
        <v>92.796999999999997</v>
      </c>
      <c r="CE12" s="56">
        <v>1062.7950000000001</v>
      </c>
      <c r="CF12" s="56">
        <v>573.88499999999999</v>
      </c>
      <c r="CG12" s="56">
        <v>488.91</v>
      </c>
      <c r="CH12" s="56">
        <v>134.37200000000001</v>
      </c>
      <c r="CI12" s="56">
        <v>8.3409999999999993</v>
      </c>
      <c r="CJ12" s="56">
        <v>6.0019999999999998</v>
      </c>
      <c r="CK12" s="56">
        <v>60.741</v>
      </c>
      <c r="CL12" s="56" t="s">
        <v>49</v>
      </c>
      <c r="CM12" s="56">
        <v>47.127000000000002</v>
      </c>
      <c r="CN12" s="56">
        <v>97.453000000000003</v>
      </c>
      <c r="CO12" s="56" t="s">
        <v>49</v>
      </c>
      <c r="CP12" s="56">
        <v>225.48</v>
      </c>
      <c r="CQ12" s="56">
        <v>738.51</v>
      </c>
      <c r="CR12" s="56">
        <v>646.66</v>
      </c>
      <c r="CS12" s="56">
        <v>805.83</v>
      </c>
      <c r="CT12" s="56">
        <v>220.08099999999999</v>
      </c>
      <c r="CU12" s="56">
        <v>108.846</v>
      </c>
      <c r="CV12" s="56">
        <v>15.742000000000001</v>
      </c>
      <c r="CW12" s="56">
        <v>172.43799999999999</v>
      </c>
      <c r="CX12" s="56">
        <v>45.456000000000003</v>
      </c>
      <c r="CY12" s="56">
        <v>203.82900000000001</v>
      </c>
      <c r="CZ12" s="56">
        <v>39.438000000000002</v>
      </c>
      <c r="DA12" s="56" t="s">
        <v>49</v>
      </c>
    </row>
    <row r="13" spans="1:105" x14ac:dyDescent="0.2">
      <c r="A13" s="44">
        <v>2010</v>
      </c>
      <c r="B13" s="372">
        <v>14964.4</v>
      </c>
      <c r="C13" s="376">
        <v>14175.779</v>
      </c>
      <c r="D13" s="333">
        <v>23567.1</v>
      </c>
      <c r="E13" s="333"/>
      <c r="F13" s="334">
        <f t="shared" si="0"/>
        <v>1.5748777097645077</v>
      </c>
      <c r="G13" s="333"/>
      <c r="H13" s="326">
        <v>13563.9</v>
      </c>
      <c r="I13" s="357">
        <v>12102.04</v>
      </c>
      <c r="J13" s="229">
        <v>9985.2270000000008</v>
      </c>
      <c r="K13" s="229"/>
      <c r="L13" s="229">
        <v>6080.1480000000001</v>
      </c>
      <c r="M13" s="375">
        <v>812</v>
      </c>
      <c r="N13" s="375">
        <v>730</v>
      </c>
      <c r="O13" s="375">
        <v>711</v>
      </c>
      <c r="P13" s="356">
        <v>278.17500000000001</v>
      </c>
      <c r="Q13" s="350"/>
      <c r="R13" s="350"/>
      <c r="S13" s="350"/>
      <c r="T13" s="350"/>
      <c r="U13" s="350"/>
      <c r="V13" s="350"/>
      <c r="W13" s="374">
        <v>11577.51</v>
      </c>
      <c r="X13" s="363">
        <v>10003.200000000001</v>
      </c>
      <c r="AE13" s="373"/>
      <c r="AF13" s="371">
        <v>3208.578</v>
      </c>
      <c r="AG13" s="365"/>
      <c r="AH13" s="365"/>
      <c r="AI13" s="365"/>
      <c r="AJ13" s="365"/>
      <c r="AK13" s="365"/>
      <c r="AL13" s="365"/>
      <c r="AM13" s="313"/>
      <c r="AN13" s="56">
        <v>6596.07</v>
      </c>
      <c r="AO13" s="56">
        <v>218.02</v>
      </c>
      <c r="AP13" s="313">
        <v>6519</v>
      </c>
      <c r="AR13" s="229">
        <v>8954.9629999999997</v>
      </c>
      <c r="AU13" s="369">
        <v>710.78172500000005</v>
      </c>
      <c r="AW13" s="368">
        <v>17805.031336</v>
      </c>
      <c r="AY13" s="315">
        <v>2162.7060000000001</v>
      </c>
      <c r="AZ13" s="315">
        <v>3457.0790000000002</v>
      </c>
      <c r="BA13" s="315">
        <v>-1294.373</v>
      </c>
      <c r="BC13" s="366">
        <v>18431.392</v>
      </c>
      <c r="BD13" s="56">
        <v>52.213000000000001</v>
      </c>
      <c r="BE13" s="56">
        <v>221.529</v>
      </c>
      <c r="BF13" s="56">
        <v>611.20000000000005</v>
      </c>
      <c r="BG13" s="56">
        <v>169.071</v>
      </c>
      <c r="BH13" s="56">
        <v>78.891999999999996</v>
      </c>
      <c r="BI13" s="56">
        <v>53.646000000000001</v>
      </c>
      <c r="BJ13" s="56">
        <v>36.533000000000001</v>
      </c>
      <c r="BK13" s="56">
        <v>3320.194</v>
      </c>
      <c r="BL13" s="56">
        <v>315.58199999999999</v>
      </c>
      <c r="BM13" s="56">
        <v>8.6519999999999992</v>
      </c>
      <c r="BN13" s="56">
        <v>10.242000000000001</v>
      </c>
      <c r="BO13" s="56">
        <v>0.68700000000000006</v>
      </c>
      <c r="BP13" s="56">
        <v>18.370999999999999</v>
      </c>
      <c r="BQ13" s="56">
        <v>94.025999999999996</v>
      </c>
      <c r="BR13" s="56">
        <v>21.95</v>
      </c>
      <c r="BS13" s="56">
        <v>474.464</v>
      </c>
      <c r="BT13" s="56">
        <v>640.80100000000004</v>
      </c>
      <c r="BU13" s="56">
        <v>51.037999999999997</v>
      </c>
      <c r="BV13" s="56">
        <v>53.283000000000001</v>
      </c>
      <c r="BW13" s="56">
        <v>87.096000000000004</v>
      </c>
      <c r="BX13" s="56">
        <v>168.018</v>
      </c>
      <c r="BY13" s="56">
        <v>164.786</v>
      </c>
      <c r="BZ13" s="56">
        <v>187.57499999999999</v>
      </c>
      <c r="CA13" s="56">
        <v>580.97400000000005</v>
      </c>
      <c r="CB13" s="56">
        <v>330.14100000000002</v>
      </c>
      <c r="CC13" s="56">
        <v>10.029</v>
      </c>
      <c r="CD13" s="56">
        <v>102.48</v>
      </c>
      <c r="CE13" s="56">
        <v>1000.397</v>
      </c>
      <c r="CF13" s="56">
        <v>526.47900000000004</v>
      </c>
      <c r="CG13" s="56">
        <v>473.90100000000001</v>
      </c>
      <c r="CH13" s="56">
        <v>126.639</v>
      </c>
      <c r="CI13" s="56">
        <v>8.9410000000000007</v>
      </c>
      <c r="CJ13" s="56">
        <v>6.077</v>
      </c>
      <c r="CK13" s="56">
        <v>62.036999999999999</v>
      </c>
      <c r="CL13" s="56" t="s">
        <v>49</v>
      </c>
      <c r="CM13" s="56">
        <v>46.482999999999997</v>
      </c>
      <c r="CN13" s="56">
        <v>100.298</v>
      </c>
      <c r="CO13" s="56">
        <v>1.7000000000000001E-2</v>
      </c>
      <c r="CP13" s="56">
        <v>233.435</v>
      </c>
      <c r="CQ13" s="56">
        <v>756.48900000000003</v>
      </c>
      <c r="CR13" s="56">
        <v>617.64</v>
      </c>
      <c r="CS13" s="56">
        <v>771.44899999999996</v>
      </c>
      <c r="CT13" s="56">
        <v>189.28399999999999</v>
      </c>
      <c r="CU13" s="56">
        <v>113.01300000000001</v>
      </c>
      <c r="CV13" s="56">
        <v>13.882999999999999</v>
      </c>
      <c r="CW13" s="56">
        <v>163.929</v>
      </c>
      <c r="CX13" s="56">
        <v>44.34</v>
      </c>
      <c r="CY13" s="56">
        <v>208.44</v>
      </c>
      <c r="CZ13" s="56">
        <v>38.56</v>
      </c>
      <c r="DA13" s="56" t="s">
        <v>49</v>
      </c>
    </row>
    <row r="14" spans="1:105" x14ac:dyDescent="0.2">
      <c r="A14" s="44">
        <v>2009</v>
      </c>
      <c r="B14" s="372">
        <v>14418.7</v>
      </c>
      <c r="C14" s="376">
        <v>12405.143</v>
      </c>
      <c r="D14" s="333">
        <v>23954.1</v>
      </c>
      <c r="E14" s="333"/>
      <c r="F14" s="334">
        <f t="shared" si="0"/>
        <v>1.6613217557754858</v>
      </c>
      <c r="G14" s="333"/>
      <c r="H14" s="326">
        <v>13800.4</v>
      </c>
      <c r="I14" s="357">
        <v>11855.44</v>
      </c>
      <c r="J14" s="229">
        <v>10467.258</v>
      </c>
      <c r="K14" s="229"/>
      <c r="L14" s="229">
        <v>6175.1450000000004</v>
      </c>
      <c r="M14" s="375">
        <v>721</v>
      </c>
      <c r="N14" s="375">
        <v>795</v>
      </c>
      <c r="O14" s="375">
        <v>722</v>
      </c>
      <c r="P14" s="356">
        <v>202.98500000000001</v>
      </c>
      <c r="Q14" s="350"/>
      <c r="R14" s="350"/>
      <c r="S14" s="350"/>
      <c r="T14" s="350"/>
      <c r="U14" s="350"/>
      <c r="V14" s="350"/>
      <c r="W14" s="374">
        <v>10428.049999999999</v>
      </c>
      <c r="X14" s="363">
        <v>10153.700000000001</v>
      </c>
      <c r="AE14" s="373"/>
      <c r="AF14" s="371">
        <v>3333.01</v>
      </c>
      <c r="AG14" s="365"/>
      <c r="AH14" s="365"/>
      <c r="AI14" s="365"/>
      <c r="AJ14" s="365"/>
      <c r="AK14" s="365"/>
      <c r="AL14" s="365"/>
      <c r="AM14" s="313"/>
      <c r="AN14" s="56">
        <v>6496.61</v>
      </c>
      <c r="AO14" s="56">
        <v>213.88</v>
      </c>
      <c r="AP14" s="313">
        <v>6829</v>
      </c>
      <c r="AR14" s="229">
        <v>8756.6810000000005</v>
      </c>
      <c r="AU14" s="369">
        <v>721.86639600000001</v>
      </c>
      <c r="AW14" s="368">
        <v>15769.493821000002</v>
      </c>
      <c r="AY14" s="315">
        <v>2104.989</v>
      </c>
      <c r="AZ14" s="315">
        <v>3517.6770000000001</v>
      </c>
      <c r="BA14" s="315">
        <v>-1412.6880000000001</v>
      </c>
      <c r="BC14" s="366">
        <v>15259.891</v>
      </c>
      <c r="BD14" s="56">
        <v>56.286000000000001</v>
      </c>
      <c r="BE14" s="56">
        <v>212.39500000000001</v>
      </c>
      <c r="BF14" s="56">
        <v>612.17399999999998</v>
      </c>
      <c r="BG14" s="56">
        <v>200.75700000000001</v>
      </c>
      <c r="BH14" s="56">
        <v>97.698999999999998</v>
      </c>
      <c r="BI14" s="56">
        <v>62.915999999999997</v>
      </c>
      <c r="BJ14" s="56">
        <v>40.143000000000001</v>
      </c>
      <c r="BK14" s="56">
        <v>3205.7939999999999</v>
      </c>
      <c r="BL14" s="56">
        <v>270.10399999999998</v>
      </c>
      <c r="BM14" s="56">
        <v>8.4689999999999994</v>
      </c>
      <c r="BN14" s="56">
        <v>10.590999999999999</v>
      </c>
      <c r="BO14" s="56">
        <v>0.68400000000000005</v>
      </c>
      <c r="BP14" s="56">
        <v>20.338000000000001</v>
      </c>
      <c r="BQ14" s="56">
        <v>87.197999999999993</v>
      </c>
      <c r="BR14" s="56">
        <v>22.055</v>
      </c>
      <c r="BS14" s="56">
        <v>351.92099999999999</v>
      </c>
      <c r="BT14" s="56">
        <v>570.06100000000004</v>
      </c>
      <c r="BU14" s="56">
        <v>47.183</v>
      </c>
      <c r="BV14" s="56">
        <v>70.552000000000007</v>
      </c>
      <c r="BW14" s="56">
        <v>93.611999999999995</v>
      </c>
      <c r="BX14" s="56">
        <v>167.00399999999999</v>
      </c>
      <c r="BY14" s="56">
        <v>163.673</v>
      </c>
      <c r="BZ14" s="56">
        <v>195.15799999999999</v>
      </c>
      <c r="CA14" s="56">
        <v>625.07799999999997</v>
      </c>
      <c r="CB14" s="56">
        <v>390.52600000000001</v>
      </c>
      <c r="CC14" s="56">
        <v>9.532</v>
      </c>
      <c r="CD14" s="56">
        <v>102.05500000000001</v>
      </c>
      <c r="CE14" s="56">
        <v>999.30700000000002</v>
      </c>
      <c r="CF14" s="56">
        <v>467.86599999999999</v>
      </c>
      <c r="CG14" s="56">
        <v>531.42499999999995</v>
      </c>
      <c r="CH14" s="56">
        <v>117.806</v>
      </c>
      <c r="CI14" s="56">
        <v>11.868</v>
      </c>
      <c r="CJ14" s="56">
        <v>6.4530000000000003</v>
      </c>
      <c r="CK14" s="56">
        <v>59.427999999999997</v>
      </c>
      <c r="CL14" s="56" t="s">
        <v>49</v>
      </c>
      <c r="CM14" s="56">
        <v>48.686999999999998</v>
      </c>
      <c r="CN14" s="56">
        <v>179.797</v>
      </c>
      <c r="CO14" s="56">
        <v>1.6E-2</v>
      </c>
      <c r="CP14" s="56">
        <v>232.84100000000001</v>
      </c>
      <c r="CQ14" s="56">
        <v>752.02099999999996</v>
      </c>
      <c r="CR14" s="56">
        <v>612.024</v>
      </c>
      <c r="CS14" s="56">
        <v>764.154</v>
      </c>
      <c r="CT14" s="56">
        <v>183.83699999999999</v>
      </c>
      <c r="CU14" s="56">
        <v>109.18</v>
      </c>
      <c r="CV14" s="56">
        <v>14.1</v>
      </c>
      <c r="CW14" s="56">
        <v>148.40799999999999</v>
      </c>
      <c r="CX14" s="56">
        <v>47.744</v>
      </c>
      <c r="CY14" s="56">
        <v>221.19200000000001</v>
      </c>
      <c r="CZ14" s="56">
        <v>39.692999999999998</v>
      </c>
      <c r="DA14" s="56" t="s">
        <v>49</v>
      </c>
    </row>
    <row r="15" spans="1:105" x14ac:dyDescent="0.2">
      <c r="A15" s="44">
        <v>2008</v>
      </c>
      <c r="B15" s="372">
        <v>14718.6</v>
      </c>
      <c r="C15" s="376">
        <v>10720.232</v>
      </c>
      <c r="D15" s="333">
        <v>24718.1</v>
      </c>
      <c r="E15" s="333"/>
      <c r="F15" s="334">
        <f t="shared" si="0"/>
        <v>1.6793784734961203</v>
      </c>
      <c r="G15" s="333"/>
      <c r="H15" s="326">
        <v>14037.8</v>
      </c>
      <c r="I15" s="357">
        <v>12177.93</v>
      </c>
      <c r="J15" s="229">
        <v>10609.12</v>
      </c>
      <c r="K15" s="229"/>
      <c r="L15" s="229">
        <v>6373.05</v>
      </c>
      <c r="M15" s="375">
        <v>639</v>
      </c>
      <c r="N15" s="375">
        <v>866</v>
      </c>
      <c r="O15" s="375">
        <v>791</v>
      </c>
      <c r="P15" s="356">
        <v>164.83799999999999</v>
      </c>
      <c r="Q15" s="350"/>
      <c r="R15" s="350"/>
      <c r="S15" s="350"/>
      <c r="T15" s="350"/>
      <c r="U15" s="350"/>
      <c r="V15" s="350"/>
      <c r="W15" s="308">
        <v>8776.39</v>
      </c>
      <c r="X15" s="363">
        <v>10680.3</v>
      </c>
      <c r="AE15" s="373"/>
      <c r="AF15" s="371">
        <v>3401.8139999999999</v>
      </c>
      <c r="AG15" s="365"/>
      <c r="AH15" s="365"/>
      <c r="AI15" s="365"/>
      <c r="AJ15" s="365"/>
      <c r="AK15" s="365"/>
      <c r="AL15" s="365"/>
      <c r="AM15" s="313"/>
      <c r="AN15" s="56">
        <v>6840.67</v>
      </c>
      <c r="AO15" s="56">
        <v>156.71</v>
      </c>
      <c r="AP15" s="313">
        <v>7076</v>
      </c>
      <c r="AR15" s="229">
        <v>9296.9850000000006</v>
      </c>
      <c r="AU15" s="369">
        <v>958.19278099999997</v>
      </c>
      <c r="AW15" s="368">
        <v>11696.895071000001</v>
      </c>
      <c r="AY15" s="315">
        <v>2523.991</v>
      </c>
      <c r="AZ15" s="315">
        <v>2982.5439999999999</v>
      </c>
      <c r="BA15" s="315">
        <v>-458.553</v>
      </c>
      <c r="BC15" s="366">
        <v>15787.407999999999</v>
      </c>
      <c r="BD15" s="56">
        <v>57.944000000000003</v>
      </c>
      <c r="BE15" s="56">
        <v>221.84399999999999</v>
      </c>
      <c r="BF15" s="56">
        <v>585.44799999999998</v>
      </c>
      <c r="BG15" s="56">
        <v>231.22300000000001</v>
      </c>
      <c r="BH15" s="56">
        <v>113.578</v>
      </c>
      <c r="BI15" s="56">
        <v>70.72</v>
      </c>
      <c r="BJ15" s="56">
        <v>46.923999999999999</v>
      </c>
      <c r="BK15" s="56">
        <v>3094.8989999999999</v>
      </c>
      <c r="BL15" s="56">
        <v>259.19299999999998</v>
      </c>
      <c r="BM15" s="56">
        <v>9.8040000000000003</v>
      </c>
      <c r="BN15" s="56">
        <v>12.18</v>
      </c>
      <c r="BO15" s="56">
        <v>1.948</v>
      </c>
      <c r="BP15" s="56">
        <v>16.074999999999999</v>
      </c>
      <c r="BQ15" s="56">
        <v>109.47199999999999</v>
      </c>
      <c r="BR15" s="56">
        <v>30.789000000000001</v>
      </c>
      <c r="BS15" s="56">
        <v>216.017</v>
      </c>
      <c r="BT15" s="56">
        <v>517.83199999999999</v>
      </c>
      <c r="BU15" s="56">
        <v>51.143000000000001</v>
      </c>
      <c r="BV15" s="56">
        <v>55.555</v>
      </c>
      <c r="BW15" s="56">
        <v>95.896000000000001</v>
      </c>
      <c r="BX15" s="56">
        <v>154.625</v>
      </c>
      <c r="BY15" s="56">
        <v>170.351</v>
      </c>
      <c r="BZ15" s="56">
        <v>224.511</v>
      </c>
      <c r="CA15" s="56">
        <v>612.24099999999999</v>
      </c>
      <c r="CB15" s="56">
        <v>438.10599999999999</v>
      </c>
      <c r="CC15" s="56">
        <v>11.259</v>
      </c>
      <c r="CD15" s="56">
        <v>107.9</v>
      </c>
      <c r="CE15" s="56">
        <v>1026.6179999999999</v>
      </c>
      <c r="CF15" s="56">
        <v>511.68</v>
      </c>
      <c r="CG15" s="56">
        <v>514.93700000000001</v>
      </c>
      <c r="CH15" s="56">
        <v>151.86099999999999</v>
      </c>
      <c r="CI15" s="56">
        <v>11.092000000000001</v>
      </c>
      <c r="CJ15" s="56">
        <v>7.6559999999999997</v>
      </c>
      <c r="CK15" s="56">
        <v>62.902000000000001</v>
      </c>
      <c r="CL15" s="56" t="s">
        <v>49</v>
      </c>
      <c r="CM15" s="56">
        <v>46.915999999999997</v>
      </c>
      <c r="CN15" s="56">
        <v>120.855</v>
      </c>
      <c r="CO15" s="56" t="s">
        <v>49</v>
      </c>
      <c r="CP15" s="56">
        <v>240.14699999999999</v>
      </c>
      <c r="CQ15" s="56">
        <v>806.80799999999999</v>
      </c>
      <c r="CR15" s="56">
        <v>617.20100000000002</v>
      </c>
      <c r="CS15" s="56">
        <v>786.36699999999996</v>
      </c>
      <c r="CT15" s="56">
        <v>197.57300000000001</v>
      </c>
      <c r="CU15" s="56">
        <v>99.653000000000006</v>
      </c>
      <c r="CV15" s="56">
        <v>10.493</v>
      </c>
      <c r="CW15" s="56">
        <v>154.80199999999999</v>
      </c>
      <c r="CX15" s="56">
        <v>51.058999999999997</v>
      </c>
      <c r="CY15" s="56">
        <v>229.971</v>
      </c>
      <c r="CZ15" s="56">
        <v>42.817</v>
      </c>
      <c r="DA15" s="56">
        <v>2.8000000000000001E-2</v>
      </c>
    </row>
    <row r="16" spans="1:105" x14ac:dyDescent="0.2">
      <c r="A16" s="301">
        <v>2007</v>
      </c>
      <c r="B16" s="372">
        <v>14480.3</v>
      </c>
      <c r="C16" s="376">
        <v>9267.2919999999995</v>
      </c>
      <c r="D16" s="333">
        <v>24251.699999999997</v>
      </c>
      <c r="E16" s="333"/>
      <c r="F16" s="334">
        <f t="shared" si="0"/>
        <v>1.6748064611921023</v>
      </c>
      <c r="G16" s="333"/>
      <c r="H16" s="326">
        <v>14151.4</v>
      </c>
      <c r="I16" s="357">
        <v>11943.29</v>
      </c>
      <c r="J16" s="229">
        <v>10638.4</v>
      </c>
      <c r="K16" s="229"/>
      <c r="L16" s="229">
        <v>6262.08</v>
      </c>
      <c r="M16" s="375">
        <v>548</v>
      </c>
      <c r="N16" s="375">
        <v>839</v>
      </c>
      <c r="O16" s="375">
        <v>815</v>
      </c>
      <c r="P16" s="356">
        <v>325.53399999999999</v>
      </c>
      <c r="Q16" s="350"/>
      <c r="R16" s="350"/>
      <c r="S16" s="350"/>
      <c r="T16" s="350"/>
      <c r="U16" s="350"/>
      <c r="V16" s="350"/>
      <c r="W16" s="374">
        <v>13264.82</v>
      </c>
      <c r="X16" s="363">
        <v>10100.299999999999</v>
      </c>
      <c r="AE16" s="373"/>
      <c r="AF16" s="371">
        <v>3241.328</v>
      </c>
      <c r="AG16" s="365"/>
      <c r="AH16" s="365"/>
      <c r="AI16" s="365"/>
      <c r="AJ16" s="365"/>
      <c r="AK16" s="365"/>
      <c r="AL16" s="365"/>
      <c r="AM16" s="313"/>
      <c r="AN16" s="56">
        <v>6629.76</v>
      </c>
      <c r="AO16" s="56">
        <v>89.23</v>
      </c>
      <c r="AP16" s="313">
        <v>7279</v>
      </c>
      <c r="AR16" s="229">
        <v>8972.7860000000001</v>
      </c>
      <c r="AT16" s="370"/>
      <c r="AU16" s="369">
        <v>1190.891742</v>
      </c>
      <c r="AW16" s="368">
        <v>20039.266653999999</v>
      </c>
      <c r="AY16" s="315">
        <v>2567.9850000000001</v>
      </c>
      <c r="AZ16" s="315">
        <v>2728.6860000000001</v>
      </c>
      <c r="BA16" s="315">
        <v>-160.70099999999999</v>
      </c>
      <c r="BC16" s="366">
        <v>15520.655000000001</v>
      </c>
      <c r="BD16" s="56">
        <v>55.924999999999997</v>
      </c>
      <c r="BE16" s="56">
        <v>186.084</v>
      </c>
      <c r="BF16" s="56">
        <v>550.88199999999995</v>
      </c>
      <c r="BG16" s="56">
        <v>261.07100000000003</v>
      </c>
      <c r="BH16" s="56">
        <v>132.489</v>
      </c>
      <c r="BI16" s="56">
        <v>74.350999999999999</v>
      </c>
      <c r="BJ16" s="56">
        <v>54.231000000000002</v>
      </c>
      <c r="BK16" s="56">
        <v>2931.84</v>
      </c>
      <c r="BL16" s="56">
        <v>236.119</v>
      </c>
      <c r="BM16" s="56">
        <v>10.210000000000001</v>
      </c>
      <c r="BN16" s="56">
        <v>13.616</v>
      </c>
      <c r="BO16" s="56">
        <v>3.7160000000000002</v>
      </c>
      <c r="BP16" s="56">
        <v>16.001999999999999</v>
      </c>
      <c r="BQ16" s="56">
        <v>98.605000000000004</v>
      </c>
      <c r="BR16" s="56">
        <v>27.641999999999999</v>
      </c>
      <c r="BS16" s="56">
        <v>208.77600000000001</v>
      </c>
      <c r="BT16" s="56">
        <v>503.70299999999997</v>
      </c>
      <c r="BU16" s="56">
        <v>47.515000000000001</v>
      </c>
      <c r="BV16" s="56">
        <v>53.122999999999998</v>
      </c>
      <c r="BW16" s="56">
        <v>84.460999999999999</v>
      </c>
      <c r="BX16" s="56">
        <v>152.76599999999999</v>
      </c>
      <c r="BY16" s="56">
        <v>156.84200000000001</v>
      </c>
      <c r="BZ16" s="56">
        <v>196.53800000000001</v>
      </c>
      <c r="CA16" s="56">
        <v>599.18499999999995</v>
      </c>
      <c r="CB16" s="56">
        <v>430.10599999999999</v>
      </c>
      <c r="CC16" s="56">
        <v>11.698</v>
      </c>
      <c r="CD16" s="56">
        <v>81.215999999999994</v>
      </c>
      <c r="CE16" s="56">
        <v>1017.485</v>
      </c>
      <c r="CF16" s="56">
        <v>486.959</v>
      </c>
      <c r="CG16" s="56">
        <v>530.50699999999995</v>
      </c>
      <c r="CH16" s="56">
        <v>165.815</v>
      </c>
      <c r="CI16" s="56">
        <v>10.895</v>
      </c>
      <c r="CJ16" s="56">
        <v>6.9580000000000002</v>
      </c>
      <c r="CK16" s="56">
        <v>73.201999999999998</v>
      </c>
      <c r="CL16" s="56" t="s">
        <v>49</v>
      </c>
      <c r="CM16" s="56">
        <v>44.832000000000001</v>
      </c>
      <c r="CN16" s="56">
        <v>114.68300000000001</v>
      </c>
      <c r="CO16" s="56">
        <v>1.7999999999999999E-2</v>
      </c>
      <c r="CP16" s="56">
        <v>230.238</v>
      </c>
      <c r="CQ16" s="56">
        <v>859.63800000000003</v>
      </c>
      <c r="CR16" s="56">
        <v>614.67899999999997</v>
      </c>
      <c r="CS16" s="56">
        <v>756.83100000000002</v>
      </c>
      <c r="CT16" s="56">
        <v>191.036</v>
      </c>
      <c r="CU16" s="56">
        <v>95.088999999999999</v>
      </c>
      <c r="CV16" s="56">
        <v>10.683999999999999</v>
      </c>
      <c r="CW16" s="56">
        <v>153.23699999999999</v>
      </c>
      <c r="CX16" s="56">
        <v>52.482999999999997</v>
      </c>
      <c r="CY16" s="56">
        <v>212.47399999999999</v>
      </c>
      <c r="CZ16" s="56">
        <v>41.828000000000003</v>
      </c>
      <c r="DA16" s="56">
        <v>2.9000000000000001E-2</v>
      </c>
    </row>
    <row r="17" spans="1:105" x14ac:dyDescent="0.2">
      <c r="A17" s="44">
        <v>2006</v>
      </c>
      <c r="B17" s="372">
        <v>13857.9</v>
      </c>
      <c r="C17" s="376">
        <v>8817.77</v>
      </c>
      <c r="D17" s="333">
        <v>22211.1</v>
      </c>
      <c r="E17" s="333"/>
      <c r="F17" s="334">
        <f t="shared" si="0"/>
        <v>1.6027753122767519</v>
      </c>
      <c r="G17" s="333"/>
      <c r="H17" s="326">
        <v>13232.5</v>
      </c>
      <c r="I17" s="357">
        <v>11445.88</v>
      </c>
      <c r="J17" s="229">
        <v>9935.4789999999994</v>
      </c>
      <c r="K17" s="229"/>
      <c r="L17" s="229">
        <v>5935.1120000000001</v>
      </c>
      <c r="M17" s="375">
        <v>482</v>
      </c>
      <c r="N17" s="375">
        <v>767</v>
      </c>
      <c r="O17" s="375">
        <v>821</v>
      </c>
      <c r="P17" s="356">
        <v>292.09899999999999</v>
      </c>
      <c r="Q17" s="350"/>
      <c r="R17" s="350"/>
      <c r="S17" s="350"/>
      <c r="T17" s="350"/>
      <c r="U17" s="350"/>
      <c r="V17" s="350"/>
      <c r="W17" s="374">
        <v>12463.15</v>
      </c>
      <c r="X17" s="363">
        <v>8978.6</v>
      </c>
      <c r="AE17" s="373"/>
      <c r="AF17" s="371">
        <v>2883.9209999999998</v>
      </c>
      <c r="AG17" s="365"/>
      <c r="AH17" s="365"/>
      <c r="AI17" s="365"/>
      <c r="AJ17" s="365"/>
      <c r="AK17" s="365"/>
      <c r="AL17" s="365"/>
      <c r="AM17" s="313"/>
      <c r="AN17" s="56">
        <v>5985.67</v>
      </c>
      <c r="AO17" s="56">
        <v>69.12</v>
      </c>
      <c r="AP17" s="313">
        <v>7397</v>
      </c>
      <c r="AR17" s="229">
        <v>8366.0930000000008</v>
      </c>
      <c r="AT17" s="370"/>
      <c r="AU17" s="369">
        <v>1030.889326</v>
      </c>
      <c r="AW17" s="368">
        <v>19561.167999999998</v>
      </c>
      <c r="AY17" s="315">
        <v>2406.8690000000001</v>
      </c>
      <c r="AZ17" s="315">
        <v>2655.05</v>
      </c>
      <c r="BA17" s="315">
        <v>-248.18100000000001</v>
      </c>
      <c r="BC17" s="366">
        <v>14107.673000000001</v>
      </c>
      <c r="BD17" s="56">
        <v>54.052999999999997</v>
      </c>
      <c r="BE17" s="56">
        <v>154.93799999999999</v>
      </c>
      <c r="BF17" s="56">
        <v>495.30099999999999</v>
      </c>
      <c r="BG17" s="56">
        <v>258.33600000000001</v>
      </c>
      <c r="BH17" s="56">
        <v>135.922</v>
      </c>
      <c r="BI17" s="56">
        <v>74.305000000000007</v>
      </c>
      <c r="BJ17" s="56">
        <v>48.109000000000002</v>
      </c>
      <c r="BK17" s="56">
        <v>2637.9580000000001</v>
      </c>
      <c r="BL17" s="56">
        <v>189.38300000000001</v>
      </c>
      <c r="BM17" s="56">
        <v>10.853</v>
      </c>
      <c r="BN17" s="56">
        <v>12.183</v>
      </c>
      <c r="BO17" s="56">
        <v>1.1040000000000001</v>
      </c>
      <c r="BP17" s="56">
        <v>15.305999999999999</v>
      </c>
      <c r="BQ17" s="56">
        <v>83.653000000000006</v>
      </c>
      <c r="BR17" s="56">
        <v>23.25</v>
      </c>
      <c r="BS17" s="56">
        <v>222.77199999999999</v>
      </c>
      <c r="BT17" s="56">
        <v>434.51100000000002</v>
      </c>
      <c r="BU17" s="56">
        <v>49.779000000000003</v>
      </c>
      <c r="BV17" s="56">
        <v>51.972000000000001</v>
      </c>
      <c r="BW17" s="56">
        <v>67.478999999999999</v>
      </c>
      <c r="BX17" s="56">
        <v>131.578</v>
      </c>
      <c r="BY17" s="56">
        <v>150.05500000000001</v>
      </c>
      <c r="BZ17" s="56">
        <v>153.095</v>
      </c>
      <c r="CA17" s="56">
        <v>503.697</v>
      </c>
      <c r="CB17" s="56">
        <v>454.38200000000001</v>
      </c>
      <c r="CC17" s="56">
        <v>15.613</v>
      </c>
      <c r="CD17" s="56">
        <v>67.295000000000002</v>
      </c>
      <c r="CE17" s="56">
        <v>871.29200000000003</v>
      </c>
      <c r="CF17" s="56">
        <v>409.13499999999999</v>
      </c>
      <c r="CG17" s="56">
        <v>462.12</v>
      </c>
      <c r="CH17" s="56">
        <v>163.45400000000001</v>
      </c>
      <c r="CI17" s="56">
        <v>10.148999999999999</v>
      </c>
      <c r="CJ17" s="56">
        <v>7.9489999999999998</v>
      </c>
      <c r="CK17" s="56">
        <v>62.331000000000003</v>
      </c>
      <c r="CL17" s="56" t="s">
        <v>49</v>
      </c>
      <c r="CM17" s="56">
        <v>42.317</v>
      </c>
      <c r="CN17" s="56">
        <v>89.524000000000001</v>
      </c>
      <c r="CO17" s="56">
        <v>3.5999999999999997E-2</v>
      </c>
      <c r="CP17" s="56">
        <v>207.941</v>
      </c>
      <c r="CQ17" s="56">
        <v>837.53200000000004</v>
      </c>
      <c r="CR17" s="56">
        <v>376.59199999999998</v>
      </c>
      <c r="CS17" s="56">
        <v>641.35799999999995</v>
      </c>
      <c r="CT17" s="56">
        <v>165.75399999999999</v>
      </c>
      <c r="CU17" s="56">
        <v>90.281999999999996</v>
      </c>
      <c r="CV17" s="56">
        <v>8.1129999999999995</v>
      </c>
      <c r="CW17" s="56">
        <v>124.669</v>
      </c>
      <c r="CX17" s="56">
        <v>48.414000000000001</v>
      </c>
      <c r="CY17" s="56">
        <v>161.857</v>
      </c>
      <c r="CZ17" s="56">
        <v>42.268000000000001</v>
      </c>
      <c r="DA17" s="56">
        <v>0.17799999999999999</v>
      </c>
    </row>
    <row r="18" spans="1:105" x14ac:dyDescent="0.2">
      <c r="A18" s="44">
        <v>2005</v>
      </c>
      <c r="B18" s="372">
        <v>13095.4</v>
      </c>
      <c r="C18" s="376">
        <v>8496.4580000000005</v>
      </c>
      <c r="D18" s="333">
        <v>20115.3</v>
      </c>
      <c r="E18" s="333"/>
      <c r="F18" s="334">
        <f t="shared" si="0"/>
        <v>1.5360584632771812</v>
      </c>
      <c r="G18" s="333"/>
      <c r="H18" s="326">
        <v>11952.9</v>
      </c>
      <c r="I18" s="357">
        <v>10684.11</v>
      </c>
      <c r="J18" s="229">
        <v>8936.5939999999991</v>
      </c>
      <c r="K18" s="229"/>
      <c r="L18" s="229">
        <v>5481.6890000000003</v>
      </c>
      <c r="M18" s="375">
        <v>392</v>
      </c>
      <c r="N18" s="375">
        <v>736</v>
      </c>
      <c r="O18" s="375">
        <v>792</v>
      </c>
      <c r="P18" s="356">
        <v>232.447</v>
      </c>
      <c r="Q18" s="350"/>
      <c r="R18" s="350"/>
      <c r="S18" s="350"/>
      <c r="T18" s="350"/>
      <c r="U18" s="350"/>
      <c r="V18" s="350"/>
      <c r="W18" s="374">
        <v>10717.5</v>
      </c>
      <c r="X18" s="363">
        <v>8162.4</v>
      </c>
      <c r="AE18" s="373"/>
      <c r="AF18" s="371">
        <v>2557.5569999999998</v>
      </c>
      <c r="AG18" s="365"/>
      <c r="AH18" s="365"/>
      <c r="AI18" s="365"/>
      <c r="AJ18" s="365"/>
      <c r="AK18" s="365"/>
      <c r="AL18" s="365"/>
      <c r="AM18" s="313"/>
      <c r="AN18" s="56">
        <v>5386.07</v>
      </c>
      <c r="AO18" s="56">
        <v>68.8</v>
      </c>
      <c r="AP18" s="313">
        <v>7523</v>
      </c>
      <c r="AR18" s="229">
        <v>7767.335</v>
      </c>
      <c r="AT18" s="370"/>
      <c r="AU18" s="369">
        <v>1002.467834</v>
      </c>
      <c r="AW18" s="368">
        <v>18434.50848</v>
      </c>
      <c r="AY18" s="315">
        <v>2153.6109999999999</v>
      </c>
      <c r="AZ18" s="315">
        <v>2471.9569999999999</v>
      </c>
      <c r="BA18" s="315">
        <v>-318.346</v>
      </c>
      <c r="BC18" s="366">
        <v>12523.566000000001</v>
      </c>
      <c r="BD18" s="56">
        <v>47.250999999999998</v>
      </c>
      <c r="BE18" s="56">
        <v>122.449</v>
      </c>
      <c r="BF18" s="56">
        <v>537.80999999999995</v>
      </c>
      <c r="BG18" s="56">
        <v>230.94</v>
      </c>
      <c r="BH18" s="56">
        <v>125.081</v>
      </c>
      <c r="BI18" s="56">
        <v>62.469000000000001</v>
      </c>
      <c r="BJ18" s="56">
        <v>43.390999999999998</v>
      </c>
      <c r="BK18" s="56">
        <v>2643.6410000000001</v>
      </c>
      <c r="BL18" s="56">
        <v>187.256</v>
      </c>
      <c r="BM18" s="56">
        <v>14.074</v>
      </c>
      <c r="BN18" s="56">
        <v>9.875</v>
      </c>
      <c r="BO18" s="56">
        <v>1.5109999999999999</v>
      </c>
      <c r="BP18" s="56">
        <v>27.11</v>
      </c>
      <c r="BQ18" s="56">
        <v>82.528999999999996</v>
      </c>
      <c r="BR18" s="56">
        <v>22.225999999999999</v>
      </c>
      <c r="BS18" s="56">
        <v>146.62</v>
      </c>
      <c r="BT18" s="56">
        <v>488.25900000000001</v>
      </c>
      <c r="BU18" s="56">
        <v>51.685000000000002</v>
      </c>
      <c r="BV18" s="56">
        <v>43.561</v>
      </c>
      <c r="BW18" s="56">
        <v>59.512999999999998</v>
      </c>
      <c r="BX18" s="56">
        <v>128.92699999999999</v>
      </c>
      <c r="BY18" s="56">
        <v>147.99600000000001</v>
      </c>
      <c r="BZ18" s="56">
        <v>112.592</v>
      </c>
      <c r="CA18" s="56">
        <v>451.98500000000001</v>
      </c>
      <c r="CB18" s="56">
        <v>589.93600000000004</v>
      </c>
      <c r="CC18" s="56">
        <v>14.648999999999999</v>
      </c>
      <c r="CD18" s="56">
        <v>63.335000000000001</v>
      </c>
      <c r="CE18" s="56">
        <v>796.73900000000003</v>
      </c>
      <c r="CF18" s="56">
        <v>369.05799999999999</v>
      </c>
      <c r="CG18" s="56">
        <v>427.63900000000001</v>
      </c>
      <c r="CH18" s="56">
        <v>159.542</v>
      </c>
      <c r="CI18" s="56">
        <v>9.14</v>
      </c>
      <c r="CJ18" s="56">
        <v>8.31</v>
      </c>
      <c r="CK18" s="56">
        <v>40.755000000000003</v>
      </c>
      <c r="CL18" s="56" t="s">
        <v>49</v>
      </c>
      <c r="CM18" s="56">
        <v>52.619</v>
      </c>
      <c r="CN18" s="56">
        <v>67.28</v>
      </c>
      <c r="CO18" s="56" t="s">
        <v>49</v>
      </c>
      <c r="CP18" s="56">
        <v>185.83</v>
      </c>
      <c r="CQ18" s="56">
        <v>735.87</v>
      </c>
      <c r="CR18" s="56">
        <v>374.35300000000001</v>
      </c>
      <c r="CS18" s="56">
        <v>573.18100000000004</v>
      </c>
      <c r="CT18" s="56">
        <v>156.017</v>
      </c>
      <c r="CU18" s="56">
        <v>83.152000000000001</v>
      </c>
      <c r="CV18" s="56">
        <v>6.9729999999999999</v>
      </c>
      <c r="CW18" s="56">
        <v>94.622</v>
      </c>
      <c r="CX18" s="56">
        <v>37.366999999999997</v>
      </c>
      <c r="CY18" s="56">
        <v>160.92699999999999</v>
      </c>
      <c r="CZ18" s="56">
        <v>34.122999999999998</v>
      </c>
      <c r="DA18" s="56">
        <v>2E-3</v>
      </c>
    </row>
    <row r="19" spans="1:105" x14ac:dyDescent="0.2">
      <c r="A19" s="44">
        <v>2004</v>
      </c>
      <c r="B19" s="372">
        <v>12277</v>
      </c>
      <c r="C19" s="376">
        <v>8039.1760000000004</v>
      </c>
      <c r="D19" s="333">
        <v>18369.699999999997</v>
      </c>
      <c r="E19" s="333"/>
      <c r="F19" s="334">
        <f t="shared" si="0"/>
        <v>1.4962694469332896</v>
      </c>
      <c r="G19" s="333"/>
      <c r="H19" s="326">
        <v>10807.8</v>
      </c>
      <c r="I19" s="357">
        <v>9726.26</v>
      </c>
      <c r="J19" s="229">
        <v>7856.47</v>
      </c>
      <c r="K19" s="229"/>
      <c r="L19" s="229">
        <v>4924.2510000000002</v>
      </c>
      <c r="M19" s="375">
        <v>346</v>
      </c>
      <c r="N19" s="375">
        <v>717</v>
      </c>
      <c r="O19" s="375">
        <v>728</v>
      </c>
      <c r="P19" s="356">
        <v>264.01900000000001</v>
      </c>
      <c r="Q19" s="350"/>
      <c r="R19" s="350"/>
      <c r="S19" s="350"/>
      <c r="T19" s="350"/>
      <c r="U19" s="350"/>
      <c r="V19" s="350"/>
      <c r="W19" s="374">
        <v>10783.01</v>
      </c>
      <c r="X19" s="363">
        <v>7561.9</v>
      </c>
      <c r="AE19" s="373"/>
      <c r="AF19" s="371">
        <v>2256.3150000000001</v>
      </c>
      <c r="AG19" s="365"/>
      <c r="AH19" s="365"/>
      <c r="AI19" s="365"/>
      <c r="AJ19" s="365"/>
      <c r="AK19" s="365"/>
      <c r="AL19" s="365"/>
      <c r="AM19" s="313"/>
      <c r="AN19" s="56">
        <v>4909.62</v>
      </c>
      <c r="AO19" s="56">
        <v>73.56</v>
      </c>
      <c r="AP19" s="313">
        <v>7628</v>
      </c>
      <c r="AR19" s="229">
        <v>7081.5479999999998</v>
      </c>
      <c r="AT19" s="370"/>
      <c r="AU19" s="369">
        <v>710.93920800000001</v>
      </c>
      <c r="AW19" s="368">
        <v>17471.099264</v>
      </c>
      <c r="AY19" s="315">
        <v>1880.114</v>
      </c>
      <c r="AZ19" s="315">
        <v>2292.8409999999999</v>
      </c>
      <c r="BA19" s="315">
        <v>-412.72699999999998</v>
      </c>
      <c r="BC19" s="366">
        <v>12552.623</v>
      </c>
      <c r="BD19" s="56">
        <v>47.49</v>
      </c>
      <c r="BE19" s="56">
        <v>120.446</v>
      </c>
      <c r="BF19" s="56">
        <v>544.23299999999995</v>
      </c>
      <c r="BG19" s="56">
        <v>197.65700000000001</v>
      </c>
      <c r="BH19" s="56">
        <v>104.108</v>
      </c>
      <c r="BI19" s="56">
        <v>56.085000000000001</v>
      </c>
      <c r="BJ19" s="56">
        <v>37.463999999999999</v>
      </c>
      <c r="BK19" s="56">
        <v>2591.4810000000002</v>
      </c>
      <c r="BL19" s="56">
        <v>196.339</v>
      </c>
      <c r="BM19" s="56">
        <v>12.673</v>
      </c>
      <c r="BN19" s="56">
        <v>10.757</v>
      </c>
      <c r="BO19" s="56">
        <v>1.6990000000000001</v>
      </c>
      <c r="BP19" s="56">
        <v>22.189</v>
      </c>
      <c r="BQ19" s="56">
        <v>82.67</v>
      </c>
      <c r="BR19" s="56">
        <v>22.802</v>
      </c>
      <c r="BS19" s="56">
        <v>203.74600000000001</v>
      </c>
      <c r="BT19" s="56">
        <v>429.214</v>
      </c>
      <c r="BU19" s="56">
        <v>52.290999999999997</v>
      </c>
      <c r="BV19" s="56">
        <v>45.000999999999998</v>
      </c>
      <c r="BW19" s="56">
        <v>57.107999999999997</v>
      </c>
      <c r="BX19" s="56">
        <v>108.92400000000001</v>
      </c>
      <c r="BY19" s="56">
        <v>148.88</v>
      </c>
      <c r="BZ19" s="56">
        <v>134.458</v>
      </c>
      <c r="CA19" s="56">
        <v>413.14699999999999</v>
      </c>
      <c r="CB19" s="56">
        <v>579.94000000000005</v>
      </c>
      <c r="CC19" s="56">
        <v>9.8659999999999997</v>
      </c>
      <c r="CD19" s="56">
        <v>59.776000000000003</v>
      </c>
      <c r="CE19" s="56">
        <v>746.36099999999999</v>
      </c>
      <c r="CF19" s="56">
        <v>349.10199999999998</v>
      </c>
      <c r="CG19" s="56">
        <v>397.14699999999999</v>
      </c>
      <c r="CH19" s="56">
        <v>158.83500000000001</v>
      </c>
      <c r="CI19" s="56">
        <v>9.2469999999999999</v>
      </c>
      <c r="CJ19" s="56">
        <v>7.585</v>
      </c>
      <c r="CK19" s="56">
        <v>23.603999999999999</v>
      </c>
      <c r="CL19" s="56" t="s">
        <v>49</v>
      </c>
      <c r="CM19" s="56">
        <v>54.997999999999998</v>
      </c>
      <c r="CN19" s="56">
        <v>57.795999999999999</v>
      </c>
      <c r="CO19" s="56">
        <v>3.9E-2</v>
      </c>
      <c r="CP19" s="56">
        <v>176.32400000000001</v>
      </c>
      <c r="CQ19" s="56">
        <v>793.71299999999997</v>
      </c>
      <c r="CR19" s="56">
        <v>281.51400000000001</v>
      </c>
      <c r="CS19" s="56">
        <v>510.85599999999999</v>
      </c>
      <c r="CT19" s="56">
        <v>137.53800000000001</v>
      </c>
      <c r="CU19" s="56">
        <v>73.608999999999995</v>
      </c>
      <c r="CV19" s="56">
        <v>4.2089999999999996</v>
      </c>
      <c r="CW19" s="56">
        <v>80.838999999999999</v>
      </c>
      <c r="CX19" s="56">
        <v>34.042000000000002</v>
      </c>
      <c r="CY19" s="56">
        <v>148.91900000000001</v>
      </c>
      <c r="CZ19" s="56">
        <v>31.701000000000001</v>
      </c>
      <c r="DA19" s="56" t="s">
        <v>49</v>
      </c>
    </row>
    <row r="20" spans="1:105" x14ac:dyDescent="0.2">
      <c r="A20" s="44">
        <v>2003</v>
      </c>
      <c r="B20" s="372">
        <v>11512.2</v>
      </c>
      <c r="C20" s="376">
        <v>6735.5550000000003</v>
      </c>
      <c r="D20" s="333">
        <v>16771.5</v>
      </c>
      <c r="E20" s="333"/>
      <c r="F20" s="334">
        <f t="shared" si="0"/>
        <v>1.4568457809975504</v>
      </c>
      <c r="G20" s="333"/>
      <c r="H20" s="326">
        <v>9650</v>
      </c>
      <c r="I20" s="357">
        <v>8508.19</v>
      </c>
      <c r="J20" s="229">
        <v>6912.8440000000001</v>
      </c>
      <c r="K20" s="229"/>
      <c r="L20" s="229">
        <v>4263.3829999999998</v>
      </c>
      <c r="M20" s="375">
        <v>253</v>
      </c>
      <c r="N20" s="375">
        <v>698</v>
      </c>
      <c r="O20" s="375">
        <v>704</v>
      </c>
      <c r="P20" s="356">
        <v>182.5</v>
      </c>
      <c r="Q20" s="350"/>
      <c r="R20" s="350"/>
      <c r="S20" s="350"/>
      <c r="T20" s="350"/>
      <c r="U20" s="350"/>
      <c r="V20" s="350"/>
      <c r="W20" s="374">
        <v>10453.92</v>
      </c>
      <c r="X20" s="363">
        <v>7121.5</v>
      </c>
      <c r="AE20" s="373"/>
      <c r="AF20" s="371">
        <v>2019.2470000000001</v>
      </c>
      <c r="AG20" s="365"/>
      <c r="AH20" s="365"/>
      <c r="AI20" s="365"/>
      <c r="AJ20" s="365"/>
      <c r="AK20" s="365"/>
      <c r="AL20" s="365"/>
      <c r="AM20" s="313"/>
      <c r="AN20" s="56">
        <v>4428.53</v>
      </c>
      <c r="AO20" s="56">
        <v>77.12</v>
      </c>
      <c r="AP20" s="313">
        <v>7767</v>
      </c>
      <c r="AR20" s="229">
        <v>6318.384</v>
      </c>
      <c r="AT20" s="370"/>
      <c r="AU20" s="369">
        <v>606.99244699999997</v>
      </c>
      <c r="AW20" s="368">
        <v>15146.227424000001</v>
      </c>
      <c r="AY20" s="315">
        <v>1782.3140000000001</v>
      </c>
      <c r="AZ20" s="315">
        <v>2159.8989999999999</v>
      </c>
      <c r="BA20" s="315">
        <v>-377.58499999999998</v>
      </c>
      <c r="BC20" s="366">
        <v>11385.769</v>
      </c>
      <c r="BD20" s="56">
        <v>44.143999999999998</v>
      </c>
      <c r="BE20" s="56">
        <v>123.753</v>
      </c>
      <c r="BF20" s="56">
        <v>575.14300000000003</v>
      </c>
      <c r="BG20" s="56">
        <v>179.01900000000001</v>
      </c>
      <c r="BH20" s="56">
        <v>87.43</v>
      </c>
      <c r="BI20" s="56">
        <v>54.439</v>
      </c>
      <c r="BJ20" s="56">
        <v>37.149000000000001</v>
      </c>
      <c r="BK20" s="56">
        <v>2563.0630000000001</v>
      </c>
      <c r="BL20" s="56">
        <v>200.31200000000001</v>
      </c>
      <c r="BM20" s="56">
        <v>35.015000000000001</v>
      </c>
      <c r="BN20" s="56">
        <v>12.667999999999999</v>
      </c>
      <c r="BO20" s="56">
        <v>1.38</v>
      </c>
      <c r="BP20" s="56">
        <v>23.335999999999999</v>
      </c>
      <c r="BQ20" s="56">
        <v>90.188999999999993</v>
      </c>
      <c r="BR20" s="56">
        <v>20.744</v>
      </c>
      <c r="BS20" s="56">
        <v>186.024</v>
      </c>
      <c r="BT20" s="56">
        <v>444.51600000000002</v>
      </c>
      <c r="BU20" s="56">
        <v>43.603999999999999</v>
      </c>
      <c r="BV20" s="56">
        <v>38.176000000000002</v>
      </c>
      <c r="BW20" s="56">
        <v>53.204000000000001</v>
      </c>
      <c r="BX20" s="56">
        <v>102.17400000000001</v>
      </c>
      <c r="BY20" s="56">
        <v>150.03299999999999</v>
      </c>
      <c r="BZ20" s="56">
        <v>146.99199999999999</v>
      </c>
      <c r="CA20" s="56">
        <v>363.9</v>
      </c>
      <c r="CB20" s="56">
        <v>582.64200000000005</v>
      </c>
      <c r="CC20" s="56">
        <v>9.5670000000000002</v>
      </c>
      <c r="CD20" s="56">
        <v>58.585999999999999</v>
      </c>
      <c r="CE20" s="56">
        <v>690.06700000000001</v>
      </c>
      <c r="CF20" s="56">
        <v>309.83</v>
      </c>
      <c r="CG20" s="56">
        <v>380.18599999999998</v>
      </c>
      <c r="CH20" s="56">
        <v>148.92599999999999</v>
      </c>
      <c r="CI20" s="56">
        <v>8.1869999999999994</v>
      </c>
      <c r="CJ20" s="56">
        <v>6.7160000000000002</v>
      </c>
      <c r="CK20" s="56">
        <v>23.986999999999998</v>
      </c>
      <c r="CL20" s="56" t="s">
        <v>49</v>
      </c>
      <c r="CM20" s="56">
        <v>51.773000000000003</v>
      </c>
      <c r="CN20" s="56">
        <v>51.305</v>
      </c>
      <c r="CO20" s="56">
        <v>4.1000000000000002E-2</v>
      </c>
      <c r="CP20" s="56">
        <v>172.244</v>
      </c>
      <c r="CQ20" s="56">
        <v>705.28899999999999</v>
      </c>
      <c r="CR20" s="56">
        <v>260.25700000000001</v>
      </c>
      <c r="CS20" s="56">
        <v>508.80799999999999</v>
      </c>
      <c r="CT20" s="56">
        <v>116.89</v>
      </c>
      <c r="CU20" s="56">
        <v>92.738</v>
      </c>
      <c r="CV20" s="56">
        <v>4.49</v>
      </c>
      <c r="CW20" s="56">
        <v>86</v>
      </c>
      <c r="CX20" s="56">
        <v>32.74</v>
      </c>
      <c r="CY20" s="56">
        <v>146.298</v>
      </c>
      <c r="CZ20" s="56">
        <v>29.651</v>
      </c>
      <c r="DA20" s="56">
        <v>5.0000000000000001E-3</v>
      </c>
    </row>
    <row r="21" spans="1:105" x14ac:dyDescent="0.2">
      <c r="A21" s="44">
        <v>2002</v>
      </c>
      <c r="B21" s="372">
        <v>10980.2</v>
      </c>
      <c r="C21" s="376">
        <v>6079.2169999999996</v>
      </c>
      <c r="D21" s="333">
        <v>15618.8</v>
      </c>
      <c r="E21" s="333"/>
      <c r="F21" s="334">
        <f t="shared" si="0"/>
        <v>1.4224513214695542</v>
      </c>
      <c r="G21" s="333"/>
      <c r="H21" s="326">
        <v>8581.2999999999993</v>
      </c>
      <c r="I21" s="357">
        <v>7683.68</v>
      </c>
      <c r="J21" s="229">
        <v>6028.3230000000003</v>
      </c>
      <c r="K21" s="229"/>
      <c r="L21" s="229">
        <v>3847.0929999999998</v>
      </c>
      <c r="M21" s="375"/>
      <c r="N21" s="375">
        <v>690</v>
      </c>
      <c r="O21" s="375">
        <v>630</v>
      </c>
      <c r="P21" s="356">
        <v>148.20099999999999</v>
      </c>
      <c r="Q21" s="350"/>
      <c r="R21" s="350"/>
      <c r="S21" s="350"/>
      <c r="T21" s="350"/>
      <c r="U21" s="350"/>
      <c r="V21" s="350"/>
      <c r="W21" s="374">
        <v>8341.6299999999992</v>
      </c>
      <c r="X21" s="363">
        <v>7037.5</v>
      </c>
      <c r="AE21" s="373"/>
      <c r="AF21" s="371">
        <v>1826.191</v>
      </c>
      <c r="AG21" s="365"/>
      <c r="AH21" s="365"/>
      <c r="AI21" s="365"/>
      <c r="AJ21" s="365"/>
      <c r="AK21" s="365"/>
      <c r="AL21" s="365"/>
      <c r="AM21" s="313"/>
      <c r="AN21" s="56">
        <v>4156.21</v>
      </c>
      <c r="AO21" s="56">
        <v>76.98</v>
      </c>
      <c r="AP21" s="313">
        <v>7887</v>
      </c>
      <c r="AR21" s="229">
        <v>5826.4070000000002</v>
      </c>
      <c r="AT21" s="370"/>
      <c r="AU21" s="369">
        <v>559.57355099999995</v>
      </c>
      <c r="AW21" s="368">
        <v>11600.896927999998</v>
      </c>
      <c r="AY21" s="315">
        <v>1853.136</v>
      </c>
      <c r="AZ21" s="315">
        <v>2010.894</v>
      </c>
      <c r="BA21" s="315">
        <v>-157.75800000000001</v>
      </c>
      <c r="BC21" s="366">
        <v>10999.071</v>
      </c>
      <c r="BD21" s="56">
        <v>43.061</v>
      </c>
      <c r="BE21" s="56">
        <v>117.60299999999999</v>
      </c>
      <c r="BF21" s="56">
        <v>577.33299999999997</v>
      </c>
      <c r="BG21" s="56">
        <v>167.92699999999999</v>
      </c>
      <c r="BH21" s="56">
        <v>81.287000000000006</v>
      </c>
      <c r="BI21" s="56">
        <v>50.988</v>
      </c>
      <c r="BJ21" s="56">
        <v>35.652000000000001</v>
      </c>
      <c r="BK21" s="56">
        <v>2483.8470000000002</v>
      </c>
      <c r="BL21" s="56">
        <v>194.53800000000001</v>
      </c>
      <c r="BM21" s="56">
        <v>16.408000000000001</v>
      </c>
      <c r="BN21" s="56">
        <v>12.734</v>
      </c>
      <c r="BO21" s="56">
        <v>1.587</v>
      </c>
      <c r="BP21" s="56">
        <v>24.123000000000001</v>
      </c>
      <c r="BQ21" s="56">
        <v>98.835999999999999</v>
      </c>
      <c r="BR21" s="56">
        <v>21.263000000000002</v>
      </c>
      <c r="BS21" s="56">
        <v>198.12700000000001</v>
      </c>
      <c r="BT21" s="56">
        <v>373.21600000000001</v>
      </c>
      <c r="BU21" s="56">
        <v>44.633000000000003</v>
      </c>
      <c r="BV21" s="56">
        <v>37.646999999999998</v>
      </c>
      <c r="BW21" s="56">
        <v>58.948</v>
      </c>
      <c r="BX21" s="56">
        <v>100.998</v>
      </c>
      <c r="BY21" s="56">
        <v>150.20400000000001</v>
      </c>
      <c r="BZ21" s="56">
        <v>178.09700000000001</v>
      </c>
      <c r="CA21" s="56">
        <v>354.08499999999998</v>
      </c>
      <c r="CB21" s="56">
        <v>554.45500000000004</v>
      </c>
      <c r="CC21" s="56">
        <v>9.5440000000000005</v>
      </c>
      <c r="CD21" s="56">
        <v>54.404000000000003</v>
      </c>
      <c r="CE21" s="56">
        <v>730.69600000000003</v>
      </c>
      <c r="CF21" s="56">
        <v>332.42200000000003</v>
      </c>
      <c r="CG21" s="56">
        <v>398.16399999999999</v>
      </c>
      <c r="CH21" s="56">
        <v>135.96</v>
      </c>
      <c r="CI21" s="56">
        <v>8.4250000000000007</v>
      </c>
      <c r="CJ21" s="56">
        <v>7.43</v>
      </c>
      <c r="CK21" s="56">
        <v>19.957999999999998</v>
      </c>
      <c r="CL21" s="56" t="s">
        <v>49</v>
      </c>
      <c r="CM21" s="56">
        <v>54.37</v>
      </c>
      <c r="CN21" s="56">
        <v>57.639000000000003</v>
      </c>
      <c r="CO21" s="56" t="s">
        <v>49</v>
      </c>
      <c r="CP21" s="56">
        <v>177.60499999999999</v>
      </c>
      <c r="CQ21" s="56">
        <v>854.15200000000004</v>
      </c>
      <c r="CR21" s="56">
        <v>262.30700000000002</v>
      </c>
      <c r="CS21" s="56">
        <v>492.613</v>
      </c>
      <c r="CT21" s="56">
        <v>111.65</v>
      </c>
      <c r="CU21" s="56">
        <v>83.388999999999996</v>
      </c>
      <c r="CV21" s="56">
        <v>3.7890000000000001</v>
      </c>
      <c r="CW21" s="56">
        <v>82.48</v>
      </c>
      <c r="CX21" s="56">
        <v>33.692999999999998</v>
      </c>
      <c r="CY21" s="56">
        <v>145.36600000000001</v>
      </c>
      <c r="CZ21" s="56">
        <v>32.246000000000002</v>
      </c>
      <c r="DA21" s="56">
        <v>0.11899999999999999</v>
      </c>
    </row>
    <row r="22" spans="1:105" x14ac:dyDescent="0.2">
      <c r="A22" s="44">
        <v>2001</v>
      </c>
      <c r="B22" s="372">
        <v>10625.3</v>
      </c>
      <c r="C22" s="376">
        <v>5631.8980000000001</v>
      </c>
      <c r="D22" s="333">
        <v>14693.6</v>
      </c>
      <c r="E22" s="333"/>
      <c r="F22" s="334">
        <f t="shared" si="0"/>
        <v>1.3828880125737628</v>
      </c>
      <c r="G22" s="333"/>
      <c r="H22" s="326">
        <v>7819.8</v>
      </c>
      <c r="I22" s="357">
        <v>6929.56</v>
      </c>
      <c r="J22" s="229">
        <v>5322.0360000000001</v>
      </c>
      <c r="K22" s="229"/>
      <c r="L22" s="229">
        <v>3459.2820000000002</v>
      </c>
      <c r="M22" s="375"/>
      <c r="N22" s="375">
        <v>640</v>
      </c>
      <c r="O22" s="375">
        <v>550</v>
      </c>
      <c r="P22" s="356">
        <v>196.35900000000001</v>
      </c>
      <c r="Q22" s="350"/>
      <c r="R22" s="350"/>
      <c r="S22" s="350"/>
      <c r="T22" s="350"/>
      <c r="U22" s="350"/>
      <c r="V22" s="350"/>
      <c r="W22" s="374">
        <v>10021.5</v>
      </c>
      <c r="X22" s="363">
        <v>6873.8</v>
      </c>
      <c r="AE22" s="373"/>
      <c r="AF22" s="371">
        <v>1680.7249999999999</v>
      </c>
      <c r="AG22" s="365"/>
      <c r="AH22" s="365"/>
      <c r="AI22" s="365"/>
      <c r="AJ22" s="365"/>
      <c r="AK22" s="365"/>
      <c r="AL22" s="365"/>
      <c r="AM22" s="313"/>
      <c r="AN22" s="56">
        <v>3884.33</v>
      </c>
      <c r="AO22" s="56">
        <v>72.27</v>
      </c>
      <c r="AP22" s="313">
        <v>8080</v>
      </c>
      <c r="AR22" s="229">
        <v>5461.07</v>
      </c>
      <c r="AT22" s="370"/>
      <c r="AU22" s="369">
        <v>569.69860900000003</v>
      </c>
      <c r="AW22" s="368">
        <v>14613.560736000001</v>
      </c>
      <c r="AY22" s="315">
        <v>1991.0820000000001</v>
      </c>
      <c r="AZ22" s="315">
        <v>1862.846</v>
      </c>
      <c r="BA22" s="315">
        <v>128.23599999999999</v>
      </c>
      <c r="BC22" s="366">
        <v>10913.538</v>
      </c>
      <c r="BD22" s="56">
        <v>41.697000000000003</v>
      </c>
      <c r="BE22" s="56">
        <v>99.85</v>
      </c>
      <c r="BF22" s="56">
        <v>595.68100000000004</v>
      </c>
      <c r="BG22" s="56">
        <v>157.499</v>
      </c>
      <c r="BH22" s="56">
        <v>99.778999999999996</v>
      </c>
      <c r="BI22" s="56">
        <v>21.085000000000001</v>
      </c>
      <c r="BJ22" s="56">
        <v>36.636000000000003</v>
      </c>
      <c r="BK22" s="56">
        <v>2493.3620000000001</v>
      </c>
      <c r="BL22" s="56">
        <v>195.06299999999999</v>
      </c>
      <c r="BM22" s="56">
        <v>18.611999999999998</v>
      </c>
      <c r="BN22" s="56">
        <v>15.634</v>
      </c>
      <c r="BO22" s="56">
        <v>2.0129999999999999</v>
      </c>
      <c r="BP22" s="56">
        <v>24.28</v>
      </c>
      <c r="BQ22" s="56">
        <v>91.557000000000002</v>
      </c>
      <c r="BR22" s="56">
        <v>23.934000000000001</v>
      </c>
      <c r="BS22" s="56">
        <v>180.679</v>
      </c>
      <c r="BT22" s="56">
        <v>315.24299999999999</v>
      </c>
      <c r="BU22" s="56">
        <v>47.823</v>
      </c>
      <c r="BV22" s="56">
        <v>40.445</v>
      </c>
      <c r="BW22" s="56">
        <v>57.304000000000002</v>
      </c>
      <c r="BX22" s="56">
        <v>94.271000000000001</v>
      </c>
      <c r="BY22" s="56">
        <v>155.88900000000001</v>
      </c>
      <c r="BZ22" s="56">
        <v>195.215</v>
      </c>
      <c r="CA22" s="56">
        <v>432.29300000000001</v>
      </c>
      <c r="CB22" s="56">
        <v>534.21500000000003</v>
      </c>
      <c r="CC22" s="56">
        <v>11.512</v>
      </c>
      <c r="CD22" s="56">
        <v>57.378</v>
      </c>
      <c r="CE22" s="56">
        <v>694.79100000000005</v>
      </c>
      <c r="CF22" s="56">
        <v>317.66899999999998</v>
      </c>
      <c r="CG22" s="56">
        <v>376.97699999999998</v>
      </c>
      <c r="CH22" s="56">
        <v>108.72</v>
      </c>
      <c r="CI22" s="56">
        <v>7.7439999999999998</v>
      </c>
      <c r="CJ22" s="56">
        <v>7.3849999999999998</v>
      </c>
      <c r="CK22" s="56">
        <v>20.065999999999999</v>
      </c>
      <c r="CL22" s="56" t="s">
        <v>49</v>
      </c>
      <c r="CM22" s="56">
        <v>52.902999999999999</v>
      </c>
      <c r="CN22" s="56">
        <v>65.792000000000002</v>
      </c>
      <c r="CO22" s="56" t="s">
        <v>49</v>
      </c>
      <c r="CP22" s="56">
        <v>178.22200000000001</v>
      </c>
      <c r="CQ22" s="56">
        <v>923.18799999999999</v>
      </c>
      <c r="CR22" s="56">
        <v>276.65499999999997</v>
      </c>
      <c r="CS22" s="56">
        <v>501.45600000000002</v>
      </c>
      <c r="CT22" s="56">
        <v>110.902</v>
      </c>
      <c r="CU22" s="56">
        <v>79.709000000000003</v>
      </c>
      <c r="CV22" s="56">
        <v>3.8460000000000001</v>
      </c>
      <c r="CW22" s="56">
        <v>87.590999999999994</v>
      </c>
      <c r="CX22" s="56">
        <v>33.003999999999998</v>
      </c>
      <c r="CY22" s="56">
        <v>152.89500000000001</v>
      </c>
      <c r="CZ22" s="56">
        <v>33.509</v>
      </c>
      <c r="DA22" s="56">
        <v>0.13900000000000001</v>
      </c>
    </row>
    <row r="23" spans="1:105" x14ac:dyDescent="0.2">
      <c r="A23" s="44">
        <v>2000</v>
      </c>
      <c r="B23" s="372">
        <v>10289.700000000001</v>
      </c>
      <c r="C23" s="353">
        <v>5674</v>
      </c>
      <c r="D23" s="333">
        <v>13768.6</v>
      </c>
      <c r="E23" s="333"/>
      <c r="F23" s="334">
        <f t="shared" si="0"/>
        <v>1.3380953769303283</v>
      </c>
      <c r="G23" s="333"/>
      <c r="H23" s="326">
        <v>7191.1</v>
      </c>
      <c r="I23" s="357">
        <v>6321.94</v>
      </c>
      <c r="J23" s="229">
        <v>4813.8739999999998</v>
      </c>
      <c r="K23" s="229"/>
      <c r="L23" s="229">
        <v>3128.31</v>
      </c>
      <c r="M23" s="375"/>
      <c r="N23" s="375">
        <v>580</v>
      </c>
      <c r="O23" s="375">
        <v>470</v>
      </c>
      <c r="P23" s="356">
        <v>235.13399999999999</v>
      </c>
      <c r="Q23" s="350"/>
      <c r="R23" s="350"/>
      <c r="S23" s="350"/>
      <c r="T23" s="350"/>
      <c r="U23" s="350"/>
      <c r="V23" s="350"/>
      <c r="W23" s="374">
        <v>10786.85</v>
      </c>
      <c r="X23" s="363">
        <v>6577.5</v>
      </c>
      <c r="AE23" s="373"/>
      <c r="AF23" s="371">
        <v>1554.15</v>
      </c>
      <c r="AG23" s="365"/>
      <c r="AH23" s="365"/>
      <c r="AI23" s="365"/>
      <c r="AJ23" s="365"/>
      <c r="AK23" s="365"/>
      <c r="AL23" s="365"/>
      <c r="AM23" s="313"/>
      <c r="AN23" s="56">
        <v>3815.5</v>
      </c>
      <c r="AO23" s="56">
        <v>64.12</v>
      </c>
      <c r="AP23" s="313">
        <v>8315</v>
      </c>
      <c r="AR23" s="229">
        <v>5162.8</v>
      </c>
      <c r="AT23" s="370"/>
      <c r="AU23" s="369">
        <v>560.35348999999997</v>
      </c>
      <c r="AW23" s="368">
        <v>15969.385951999999</v>
      </c>
      <c r="AY23" s="315">
        <v>2025.191</v>
      </c>
      <c r="AZ23" s="315">
        <v>1788.95</v>
      </c>
      <c r="BA23" s="315">
        <v>236.24100000000001</v>
      </c>
      <c r="BC23" s="366">
        <v>10203.704</v>
      </c>
      <c r="BD23" s="56">
        <v>42.584000000000003</v>
      </c>
      <c r="BE23" s="56">
        <v>96.010999999999996</v>
      </c>
      <c r="BF23" s="56">
        <v>498.46</v>
      </c>
      <c r="BG23" s="56">
        <v>148.71</v>
      </c>
      <c r="BH23" s="56">
        <v>91.281999999999996</v>
      </c>
      <c r="BI23" s="56">
        <v>21.942</v>
      </c>
      <c r="BJ23" s="56">
        <v>35.485999999999997</v>
      </c>
      <c r="BK23" s="56">
        <v>2382.1489999999999</v>
      </c>
      <c r="BL23" s="56">
        <v>188.06800000000001</v>
      </c>
      <c r="BM23" s="56">
        <v>20.285</v>
      </c>
      <c r="BN23" s="56">
        <v>16.613</v>
      </c>
      <c r="BO23" s="56">
        <v>2.1269999999999998</v>
      </c>
      <c r="BP23" s="56">
        <v>22.518000000000001</v>
      </c>
      <c r="BQ23" s="56">
        <v>84.756</v>
      </c>
      <c r="BR23" s="56">
        <v>24.132999999999999</v>
      </c>
      <c r="BS23" s="56">
        <v>202.745</v>
      </c>
      <c r="BT23" s="56">
        <v>282.947</v>
      </c>
      <c r="BU23" s="56">
        <v>47.704999999999998</v>
      </c>
      <c r="BV23" s="56">
        <v>43.569000000000003</v>
      </c>
      <c r="BW23" s="56">
        <v>54.421999999999997</v>
      </c>
      <c r="BX23" s="56">
        <v>92.265000000000001</v>
      </c>
      <c r="BY23" s="56">
        <v>138.76900000000001</v>
      </c>
      <c r="BZ23" s="56">
        <v>173.91</v>
      </c>
      <c r="CA23" s="56">
        <v>456.60899999999998</v>
      </c>
      <c r="CB23" s="56">
        <v>463.89299999999997</v>
      </c>
      <c r="CC23" s="56">
        <v>11.555</v>
      </c>
      <c r="CD23" s="56">
        <v>55.26</v>
      </c>
      <c r="CE23" s="56">
        <v>698.39099999999996</v>
      </c>
      <c r="CF23" s="56">
        <v>325.00099999999998</v>
      </c>
      <c r="CG23" s="56">
        <v>373.16899999999998</v>
      </c>
      <c r="CH23" s="56">
        <v>121.514</v>
      </c>
      <c r="CI23" s="56">
        <v>7.7489999999999997</v>
      </c>
      <c r="CJ23" s="56">
        <v>8.6110000000000007</v>
      </c>
      <c r="CK23" s="56">
        <v>21.065000000000001</v>
      </c>
      <c r="CL23" s="56" t="s">
        <v>49</v>
      </c>
      <c r="CM23" s="56">
        <v>60.643000000000001</v>
      </c>
      <c r="CN23" s="56">
        <v>58.604999999999997</v>
      </c>
      <c r="CO23" s="56">
        <v>0.16300000000000001</v>
      </c>
      <c r="CP23" s="56">
        <v>169.29499999999999</v>
      </c>
      <c r="CQ23" s="56">
        <v>853.56899999999996</v>
      </c>
      <c r="CR23" s="56">
        <v>271.75299999999999</v>
      </c>
      <c r="CS23" s="56">
        <v>480.04199999999997</v>
      </c>
      <c r="CT23" s="56">
        <v>110.893</v>
      </c>
      <c r="CU23" s="56">
        <v>70.37</v>
      </c>
      <c r="CV23" s="56">
        <v>3.9009999999999998</v>
      </c>
      <c r="CW23" s="56">
        <v>85.512</v>
      </c>
      <c r="CX23" s="56">
        <v>29.637</v>
      </c>
      <c r="CY23" s="56">
        <v>145.13900000000001</v>
      </c>
      <c r="CZ23" s="56">
        <v>34.591000000000001</v>
      </c>
      <c r="DA23" s="56">
        <v>0.44400000000000001</v>
      </c>
    </row>
    <row r="24" spans="1:105" x14ac:dyDescent="0.2">
      <c r="A24" s="44">
        <v>1999</v>
      </c>
      <c r="B24" s="372">
        <v>9665.7000000000007</v>
      </c>
      <c r="C24" s="353">
        <v>5656</v>
      </c>
      <c r="D24" s="333">
        <v>12627.2</v>
      </c>
      <c r="E24" s="333"/>
      <c r="F24" s="334">
        <f t="shared" si="0"/>
        <v>1.3063927082363409</v>
      </c>
      <c r="G24" s="333"/>
      <c r="H24" s="326">
        <v>6600</v>
      </c>
      <c r="I24" s="357">
        <v>5871.27</v>
      </c>
      <c r="J24" s="229">
        <v>4431.5640000000003</v>
      </c>
      <c r="K24" s="229"/>
      <c r="L24" s="229">
        <v>2893.7719999999999</v>
      </c>
      <c r="M24" s="375"/>
      <c r="N24" s="375">
        <v>500</v>
      </c>
      <c r="O24" s="375">
        <v>390</v>
      </c>
      <c r="P24" s="356">
        <v>227.92599999999999</v>
      </c>
      <c r="Q24" s="350"/>
      <c r="R24" s="350"/>
      <c r="S24" s="350"/>
      <c r="T24" s="350"/>
      <c r="U24" s="350"/>
      <c r="V24" s="350"/>
      <c r="W24" s="374">
        <v>11497.12</v>
      </c>
      <c r="X24" s="363">
        <v>6027.2</v>
      </c>
      <c r="AE24" s="373"/>
      <c r="AF24" s="371">
        <v>1418.41</v>
      </c>
      <c r="AG24" s="365"/>
      <c r="AH24" s="365"/>
      <c r="AI24" s="365"/>
      <c r="AJ24" s="365"/>
      <c r="AK24" s="365"/>
      <c r="AL24" s="365"/>
      <c r="AM24" s="313"/>
      <c r="AN24" s="56">
        <v>3489.09</v>
      </c>
      <c r="AO24" s="56">
        <v>58.75</v>
      </c>
      <c r="AP24" s="313">
        <v>8580</v>
      </c>
      <c r="AR24" s="229">
        <v>4768.2950000000001</v>
      </c>
      <c r="AT24" s="370"/>
      <c r="AU24" s="369">
        <v>528.25596700000006</v>
      </c>
      <c r="AW24" s="368">
        <v>17500.720288</v>
      </c>
      <c r="AY24" s="315">
        <v>1827.452</v>
      </c>
      <c r="AZ24" s="315">
        <v>1701.8420000000001</v>
      </c>
      <c r="BA24" s="315">
        <v>125.61</v>
      </c>
      <c r="BC24" s="366">
        <v>9106.4650000000001</v>
      </c>
      <c r="BD24" s="56">
        <v>40.600999999999999</v>
      </c>
      <c r="BE24" s="56">
        <v>100.72799999999999</v>
      </c>
      <c r="BF24" s="56">
        <v>418.13799999999998</v>
      </c>
      <c r="BG24" s="56">
        <v>133.648</v>
      </c>
      <c r="BH24" s="56">
        <v>83.296999999999997</v>
      </c>
      <c r="BI24" s="56">
        <v>18.128</v>
      </c>
      <c r="BJ24" s="56">
        <v>32.222000000000001</v>
      </c>
      <c r="BK24" s="56">
        <v>2198.4209999999998</v>
      </c>
      <c r="BL24" s="56">
        <v>189.172</v>
      </c>
      <c r="BM24" s="56">
        <v>21.82</v>
      </c>
      <c r="BN24" s="56">
        <v>18.672999999999998</v>
      </c>
      <c r="BO24" s="56">
        <v>2.2909999999999999</v>
      </c>
      <c r="BP24" s="56">
        <v>18.12</v>
      </c>
      <c r="BQ24" s="56">
        <v>84.730999999999995</v>
      </c>
      <c r="BR24" s="56">
        <v>27.190999999999999</v>
      </c>
      <c r="BS24" s="56">
        <v>183.55600000000001</v>
      </c>
      <c r="BT24" s="56">
        <v>285.08</v>
      </c>
      <c r="BU24" s="56">
        <v>38.219000000000001</v>
      </c>
      <c r="BV24" s="56">
        <v>42.640999999999998</v>
      </c>
      <c r="BW24" s="56">
        <v>46.258000000000003</v>
      </c>
      <c r="BX24" s="56">
        <v>78.37</v>
      </c>
      <c r="BY24" s="56">
        <v>118.31699999999999</v>
      </c>
      <c r="BZ24" s="56">
        <v>165.054</v>
      </c>
      <c r="CA24" s="56">
        <v>416.49900000000002</v>
      </c>
      <c r="CB24" s="56">
        <v>397.99599999999998</v>
      </c>
      <c r="CC24" s="56">
        <v>11.62</v>
      </c>
      <c r="CD24" s="56">
        <v>52.814</v>
      </c>
      <c r="CE24" s="56">
        <v>683.68799999999999</v>
      </c>
      <c r="CF24" s="56">
        <v>306.56799999999998</v>
      </c>
      <c r="CG24" s="56">
        <v>376.97500000000002</v>
      </c>
      <c r="CH24" s="56">
        <v>134.477</v>
      </c>
      <c r="CI24" s="56">
        <v>7.4850000000000003</v>
      </c>
      <c r="CJ24" s="56">
        <v>7.1849999999999996</v>
      </c>
      <c r="CK24" s="56">
        <v>19.088000000000001</v>
      </c>
      <c r="CL24" s="56" t="s">
        <v>49</v>
      </c>
      <c r="CM24" s="56">
        <v>52.786000000000001</v>
      </c>
      <c r="CN24" s="56">
        <v>50.033000000000001</v>
      </c>
      <c r="CO24" s="56">
        <v>0.14599999999999999</v>
      </c>
      <c r="CP24" s="56">
        <v>151.84700000000001</v>
      </c>
      <c r="CQ24" s="56">
        <v>672.90700000000004</v>
      </c>
      <c r="CR24" s="56">
        <v>279.24700000000001</v>
      </c>
      <c r="CS24" s="56">
        <v>441.95400000000001</v>
      </c>
      <c r="CT24" s="56">
        <v>88.414000000000001</v>
      </c>
      <c r="CU24" s="56">
        <v>64.462999999999994</v>
      </c>
      <c r="CV24" s="56">
        <v>3.6230000000000002</v>
      </c>
      <c r="CW24" s="56">
        <v>87.802999999999997</v>
      </c>
      <c r="CX24" s="56">
        <v>33.514000000000003</v>
      </c>
      <c r="CY24" s="56">
        <v>130.428</v>
      </c>
      <c r="CZ24" s="56">
        <v>33.71</v>
      </c>
      <c r="DA24" s="56">
        <v>0.65300000000000002</v>
      </c>
    </row>
    <row r="25" spans="1:105" x14ac:dyDescent="0.2">
      <c r="A25" s="44">
        <v>1998</v>
      </c>
      <c r="B25" s="372">
        <v>9089.1</v>
      </c>
      <c r="C25" s="353">
        <v>5526</v>
      </c>
      <c r="D25" s="333">
        <v>11476.8</v>
      </c>
      <c r="E25" s="333"/>
      <c r="F25" s="334">
        <f t="shared" si="0"/>
        <v>1.262699277156154</v>
      </c>
      <c r="G25" s="333"/>
      <c r="H25" s="326">
        <v>6050.3</v>
      </c>
      <c r="I25" s="357">
        <v>5539.53</v>
      </c>
      <c r="J25" s="229">
        <v>4054.6550000000002</v>
      </c>
      <c r="K25" s="229"/>
      <c r="L25" s="229">
        <v>2694.47</v>
      </c>
      <c r="P25" s="356">
        <v>152.761</v>
      </c>
      <c r="Q25" s="350"/>
      <c r="R25" s="350"/>
      <c r="S25" s="350"/>
      <c r="T25" s="350"/>
      <c r="U25" s="350"/>
      <c r="V25" s="350"/>
      <c r="W25" s="308">
        <v>9181.43</v>
      </c>
      <c r="X25" s="363">
        <v>5426.5</v>
      </c>
      <c r="AE25" s="373"/>
      <c r="AF25" s="371">
        <v>1241.646</v>
      </c>
      <c r="AG25" s="365"/>
      <c r="AH25" s="365"/>
      <c r="AI25" s="365"/>
      <c r="AJ25" s="365"/>
      <c r="AK25" s="365"/>
      <c r="AL25" s="365"/>
      <c r="AM25" s="313"/>
      <c r="AN25" s="56">
        <v>3236.64</v>
      </c>
      <c r="AO25" s="56">
        <v>57.26</v>
      </c>
      <c r="AP25" s="313">
        <v>8774</v>
      </c>
      <c r="AR25" s="229">
        <v>4435.3100000000004</v>
      </c>
      <c r="AT25" s="370"/>
      <c r="AU25" s="369">
        <v>501.52056199999998</v>
      </c>
      <c r="AW25" s="368">
        <v>13648.776704</v>
      </c>
      <c r="AY25" s="315">
        <v>1721.7280000000001</v>
      </c>
      <c r="AZ25" s="315">
        <v>1652.4580000000001</v>
      </c>
      <c r="BA25" s="315">
        <v>69.27</v>
      </c>
      <c r="BC25" s="366">
        <v>8028.7740000000003</v>
      </c>
      <c r="BD25" s="56">
        <v>37.488999999999997</v>
      </c>
      <c r="BE25" s="56">
        <v>86.625</v>
      </c>
      <c r="BF25" s="56">
        <v>366.05399999999997</v>
      </c>
      <c r="BG25" s="56">
        <v>119.309</v>
      </c>
      <c r="BH25" s="56">
        <v>79.953000000000003</v>
      </c>
      <c r="BI25" s="56">
        <v>11.86</v>
      </c>
      <c r="BJ25" s="56">
        <v>27.495999999999999</v>
      </c>
      <c r="BK25" s="56">
        <v>2117.3389999999999</v>
      </c>
      <c r="BL25" s="56">
        <v>219.20699999999999</v>
      </c>
      <c r="BM25" s="56">
        <v>22.472000000000001</v>
      </c>
      <c r="BN25" s="56">
        <v>15.404</v>
      </c>
      <c r="BO25" s="56">
        <v>2.9009999999999998</v>
      </c>
      <c r="BP25" s="56">
        <v>17.951000000000001</v>
      </c>
      <c r="BQ25" s="56">
        <v>84.716999999999999</v>
      </c>
      <c r="BR25" s="56">
        <v>24.439</v>
      </c>
      <c r="BS25" s="56">
        <v>203.97399999999999</v>
      </c>
      <c r="BT25" s="56">
        <v>263.01499999999999</v>
      </c>
      <c r="BU25" s="56">
        <v>32.731999999999999</v>
      </c>
      <c r="BV25" s="56">
        <v>38.179000000000002</v>
      </c>
      <c r="BW25" s="56">
        <v>42.988</v>
      </c>
      <c r="BX25" s="56">
        <v>68.078000000000003</v>
      </c>
      <c r="BY25" s="56">
        <v>102.34399999999999</v>
      </c>
      <c r="BZ25" s="56">
        <v>145.00399999999999</v>
      </c>
      <c r="CA25" s="56">
        <v>356.48399999999998</v>
      </c>
      <c r="CB25" s="56">
        <v>417.96199999999999</v>
      </c>
      <c r="CC25" s="56">
        <v>9.4239999999999995</v>
      </c>
      <c r="CD25" s="56">
        <v>50.063000000000002</v>
      </c>
      <c r="CE25" s="56">
        <v>643.72</v>
      </c>
      <c r="CF25" s="56">
        <v>293.53699999999998</v>
      </c>
      <c r="CG25" s="56">
        <v>349.827</v>
      </c>
      <c r="CH25" s="56">
        <v>122.892</v>
      </c>
      <c r="CI25" s="56">
        <v>7.2050000000000001</v>
      </c>
      <c r="CJ25" s="56">
        <v>7.2009999999999996</v>
      </c>
      <c r="CK25" s="56">
        <v>14.849</v>
      </c>
      <c r="CL25" s="56" t="s">
        <v>49</v>
      </c>
      <c r="CM25" s="56">
        <v>52.552999999999997</v>
      </c>
      <c r="CN25" s="56">
        <v>48.006999999999998</v>
      </c>
      <c r="CO25" s="56">
        <v>0.35599999999999998</v>
      </c>
      <c r="CP25" s="56">
        <v>143.66999999999999</v>
      </c>
      <c r="CQ25" s="56">
        <v>527.43299999999999</v>
      </c>
      <c r="CR25" s="56">
        <v>249.21100000000001</v>
      </c>
      <c r="CS25" s="56">
        <v>387.85700000000003</v>
      </c>
      <c r="CT25" s="56">
        <v>69.745999999999995</v>
      </c>
      <c r="CU25" s="56">
        <v>59.734999999999999</v>
      </c>
      <c r="CV25" s="56">
        <v>2.6829999999999998</v>
      </c>
      <c r="CW25" s="56">
        <v>83.287000000000006</v>
      </c>
      <c r="CX25" s="56">
        <v>31.495999999999999</v>
      </c>
      <c r="CY25" s="56">
        <v>109.11799999999999</v>
      </c>
      <c r="CZ25" s="56">
        <v>31.792999999999999</v>
      </c>
      <c r="DA25" s="56">
        <v>0.24</v>
      </c>
    </row>
    <row r="26" spans="1:105" x14ac:dyDescent="0.2">
      <c r="A26" s="44">
        <v>1997</v>
      </c>
      <c r="B26" s="372">
        <v>8608.5</v>
      </c>
      <c r="C26" s="353">
        <v>5413</v>
      </c>
      <c r="D26" s="333">
        <v>10485.1</v>
      </c>
      <c r="E26" s="333"/>
      <c r="F26" s="334">
        <f t="shared" si="0"/>
        <v>1.2179938432944184</v>
      </c>
      <c r="G26" s="333"/>
      <c r="H26" s="326">
        <v>5616.3</v>
      </c>
      <c r="I26" s="357">
        <v>5194.0600000000004</v>
      </c>
      <c r="J26" s="229">
        <v>3753.1959999999999</v>
      </c>
      <c r="K26" s="229"/>
      <c r="L26" s="229">
        <v>2493.5390000000002</v>
      </c>
      <c r="P26" s="356">
        <v>131.172</v>
      </c>
      <c r="Q26" s="350"/>
      <c r="R26" s="350"/>
      <c r="S26" s="350"/>
      <c r="T26" s="350"/>
      <c r="U26" s="350"/>
      <c r="V26" s="350"/>
      <c r="W26" s="308">
        <v>7908.24</v>
      </c>
      <c r="X26" s="363">
        <v>4868.8</v>
      </c>
      <c r="AE26" s="373"/>
      <c r="AF26" s="371">
        <v>1119.02</v>
      </c>
      <c r="AG26" s="365"/>
      <c r="AH26" s="365"/>
      <c r="AI26" s="365"/>
      <c r="AJ26" s="319">
        <v>209.62299999999999</v>
      </c>
      <c r="AK26" s="367"/>
      <c r="AL26" s="367"/>
      <c r="AM26" s="313"/>
      <c r="AN26" s="56">
        <v>2974.46</v>
      </c>
      <c r="AO26" s="56">
        <v>54.9</v>
      </c>
      <c r="AP26" s="313">
        <v>9143</v>
      </c>
      <c r="AR26" s="229">
        <v>4088.5149999999999</v>
      </c>
      <c r="AT26" s="370"/>
      <c r="AU26" s="369">
        <v>472.54126500000001</v>
      </c>
      <c r="AW26" s="368">
        <v>11248.215103999999</v>
      </c>
      <c r="AY26" s="315">
        <v>1579.232</v>
      </c>
      <c r="AZ26" s="315">
        <v>1601.116</v>
      </c>
      <c r="BA26" s="315">
        <v>-21.884</v>
      </c>
      <c r="BC26" s="366">
        <v>6654.2250000000004</v>
      </c>
      <c r="BD26" s="56">
        <v>35.238</v>
      </c>
      <c r="BE26" s="56">
        <v>81.847999999999999</v>
      </c>
      <c r="BF26" s="56">
        <v>349.26100000000002</v>
      </c>
      <c r="BG26" s="56">
        <v>78.33</v>
      </c>
      <c r="BH26" s="56">
        <v>44.287999999999997</v>
      </c>
      <c r="BI26" s="56">
        <v>10.621</v>
      </c>
      <c r="BJ26" s="56">
        <v>23.420999999999999</v>
      </c>
      <c r="BK26" s="56">
        <v>1843.1469999999999</v>
      </c>
      <c r="BL26" s="56">
        <v>191.01300000000001</v>
      </c>
      <c r="BM26" s="56">
        <v>18.445</v>
      </c>
      <c r="BN26" s="56">
        <v>18.646000000000001</v>
      </c>
      <c r="BO26" s="56">
        <v>2.2930000000000001</v>
      </c>
      <c r="BP26" s="56">
        <v>26.489000000000001</v>
      </c>
      <c r="BQ26" s="56">
        <v>72.025000000000006</v>
      </c>
      <c r="BR26" s="56">
        <v>82.289000000000001</v>
      </c>
      <c r="BS26" s="56">
        <v>151.881</v>
      </c>
      <c r="BT26" s="56">
        <v>238.696</v>
      </c>
      <c r="BU26" s="56">
        <v>26.498000000000001</v>
      </c>
      <c r="BV26" s="56">
        <v>31.61</v>
      </c>
      <c r="BW26" s="56">
        <v>39.098999999999997</v>
      </c>
      <c r="BX26" s="56">
        <v>49.710999999999999</v>
      </c>
      <c r="BY26" s="56">
        <v>107.474</v>
      </c>
      <c r="BZ26" s="56" t="s">
        <v>49</v>
      </c>
      <c r="CA26" s="56">
        <v>365.83100000000002</v>
      </c>
      <c r="CB26" s="56">
        <v>352.06700000000001</v>
      </c>
      <c r="CC26" s="56">
        <v>8.7330000000000005</v>
      </c>
      <c r="CD26" s="56">
        <v>40.893999999999998</v>
      </c>
      <c r="CE26" s="56">
        <v>644.572</v>
      </c>
      <c r="CF26" s="56">
        <v>278.142</v>
      </c>
      <c r="CG26" s="56">
        <v>365.52199999999999</v>
      </c>
      <c r="CH26" s="56">
        <v>110.32599999999999</v>
      </c>
      <c r="CI26" s="56">
        <v>9.0519999999999996</v>
      </c>
      <c r="CJ26" s="56" t="s">
        <v>49</v>
      </c>
      <c r="CK26" s="56">
        <v>18.181000000000001</v>
      </c>
      <c r="CL26" s="56" t="s">
        <v>49</v>
      </c>
      <c r="CM26" s="56">
        <v>49.695999999999998</v>
      </c>
      <c r="CN26" s="56">
        <v>43.128</v>
      </c>
      <c r="CO26" s="56">
        <v>0.90700000000000003</v>
      </c>
      <c r="CP26" s="56">
        <v>131.10300000000001</v>
      </c>
      <c r="CQ26" s="56">
        <v>307.19900000000001</v>
      </c>
      <c r="CR26" s="56">
        <v>192.64400000000001</v>
      </c>
      <c r="CS26" s="56">
        <v>440.00299999999999</v>
      </c>
      <c r="CT26" s="56" t="s">
        <v>49</v>
      </c>
      <c r="CU26" s="56" t="s">
        <v>49</v>
      </c>
      <c r="CV26" s="56" t="s">
        <v>49</v>
      </c>
      <c r="CW26" s="56" t="s">
        <v>49</v>
      </c>
      <c r="CX26" s="56" t="s">
        <v>49</v>
      </c>
      <c r="CY26" s="56" t="s">
        <v>49</v>
      </c>
      <c r="CZ26" s="56" t="s">
        <v>49</v>
      </c>
      <c r="DA26" s="56">
        <v>0.188</v>
      </c>
    </row>
    <row r="27" spans="1:105" x14ac:dyDescent="0.2">
      <c r="A27" s="44">
        <v>1996</v>
      </c>
      <c r="B27" s="372">
        <v>8100.2</v>
      </c>
      <c r="C27" s="353">
        <v>5225</v>
      </c>
      <c r="D27" s="333">
        <v>9761.9</v>
      </c>
      <c r="E27" s="333"/>
      <c r="F27" s="334">
        <f t="shared" si="0"/>
        <v>1.2051430828868424</v>
      </c>
      <c r="G27" s="333"/>
      <c r="H27" s="326">
        <v>5272.2</v>
      </c>
      <c r="I27" s="357">
        <v>4905.6899999999996</v>
      </c>
      <c r="J27" s="229">
        <v>3537.2930000000001</v>
      </c>
      <c r="K27" s="229"/>
      <c r="L27" s="229">
        <v>2335.7820000000002</v>
      </c>
      <c r="P27" s="356">
        <v>94.411000000000001</v>
      </c>
      <c r="Q27" s="350"/>
      <c r="R27" s="350"/>
      <c r="S27" s="350"/>
      <c r="T27" s="350"/>
      <c r="U27" s="350"/>
      <c r="V27" s="350"/>
      <c r="W27" s="308">
        <v>6448.26</v>
      </c>
      <c r="X27" s="363">
        <v>4489.7</v>
      </c>
      <c r="AE27" s="373"/>
      <c r="AF27" s="371">
        <v>1044.9059999999999</v>
      </c>
      <c r="AG27" s="365"/>
      <c r="AH27" s="365"/>
      <c r="AI27" s="365"/>
      <c r="AJ27" s="319">
        <v>192.87</v>
      </c>
      <c r="AK27" s="367"/>
      <c r="AL27" s="367"/>
      <c r="AM27" s="313"/>
      <c r="AN27" s="56">
        <v>2815.09</v>
      </c>
      <c r="AO27" s="56">
        <v>53.65</v>
      </c>
      <c r="AP27" s="313">
        <v>9528</v>
      </c>
      <c r="AR27" s="229">
        <v>3820.78</v>
      </c>
      <c r="AT27" s="370"/>
      <c r="AU27" s="369">
        <v>479.68271399999998</v>
      </c>
      <c r="AW27" s="368">
        <v>8812.2243839999992</v>
      </c>
      <c r="AY27" s="315">
        <v>1453.0530000000001</v>
      </c>
      <c r="AZ27" s="315">
        <v>1560.4839999999999</v>
      </c>
      <c r="BA27" s="315">
        <v>-107.431</v>
      </c>
      <c r="BC27" s="366">
        <v>5978.6750000000002</v>
      </c>
      <c r="BD27" s="56">
        <v>35.798000000000002</v>
      </c>
      <c r="BE27" s="56">
        <v>65.843999999999994</v>
      </c>
      <c r="BF27" s="56">
        <v>316.91500000000002</v>
      </c>
      <c r="BG27" s="56">
        <v>69.644000000000005</v>
      </c>
      <c r="BH27" s="56">
        <v>39.576999999999998</v>
      </c>
      <c r="BI27" s="56">
        <v>9.2899999999999991</v>
      </c>
      <c r="BJ27" s="56">
        <v>20.777000000000001</v>
      </c>
      <c r="BK27" s="56">
        <v>1674.643</v>
      </c>
      <c r="BL27" s="56">
        <v>207.63200000000001</v>
      </c>
      <c r="BM27" s="56">
        <v>17.945</v>
      </c>
      <c r="BN27" s="56">
        <v>17.068999999999999</v>
      </c>
      <c r="BO27" s="56">
        <v>2.347</v>
      </c>
      <c r="BP27" s="56">
        <v>24.738</v>
      </c>
      <c r="BQ27" s="56">
        <v>66.447000000000003</v>
      </c>
      <c r="BR27" s="56">
        <v>72.061999999999998</v>
      </c>
      <c r="BS27" s="56">
        <v>147.83799999999999</v>
      </c>
      <c r="BT27" s="56">
        <v>213.64599999999999</v>
      </c>
      <c r="BU27" s="56">
        <v>23.498999999999999</v>
      </c>
      <c r="BV27" s="56">
        <v>24.481999999999999</v>
      </c>
      <c r="BW27" s="56">
        <v>35.616</v>
      </c>
      <c r="BX27" s="56">
        <v>49.667000000000002</v>
      </c>
      <c r="BY27" s="56">
        <v>89.054000000000002</v>
      </c>
      <c r="BZ27" s="56" t="s">
        <v>49</v>
      </c>
      <c r="CA27" s="56">
        <v>290.38099999999997</v>
      </c>
      <c r="CB27" s="56">
        <v>326.35899999999998</v>
      </c>
      <c r="CC27" s="56">
        <v>7.8659999999999997</v>
      </c>
      <c r="CD27" s="56">
        <v>37.722000000000001</v>
      </c>
      <c r="CE27" s="56">
        <v>662.27</v>
      </c>
      <c r="CF27" s="56">
        <v>314.46100000000001</v>
      </c>
      <c r="CG27" s="56">
        <v>347.05599999999998</v>
      </c>
      <c r="CH27" s="56">
        <v>92.661000000000001</v>
      </c>
      <c r="CI27" s="56">
        <v>8.4160000000000004</v>
      </c>
      <c r="CJ27" s="56" t="s">
        <v>49</v>
      </c>
      <c r="CK27" s="56">
        <v>15.301</v>
      </c>
      <c r="CL27" s="56" t="s">
        <v>49</v>
      </c>
      <c r="CM27" s="56">
        <v>47.067</v>
      </c>
      <c r="CN27" s="56">
        <v>41.884999999999998</v>
      </c>
      <c r="CO27" s="56">
        <v>0.753</v>
      </c>
      <c r="CP27" s="56">
        <v>112.905</v>
      </c>
      <c r="CQ27" s="56">
        <v>267.58300000000003</v>
      </c>
      <c r="CR27" s="56">
        <v>184.59</v>
      </c>
      <c r="CS27" s="56">
        <v>375.68200000000002</v>
      </c>
      <c r="CT27" s="56" t="s">
        <v>49</v>
      </c>
      <c r="CU27" s="56" t="s">
        <v>49</v>
      </c>
      <c r="CV27" s="56" t="s">
        <v>49</v>
      </c>
      <c r="CW27" s="56" t="s">
        <v>49</v>
      </c>
      <c r="CX27" s="56" t="s">
        <v>49</v>
      </c>
      <c r="CY27" s="56" t="s">
        <v>49</v>
      </c>
      <c r="CZ27" s="56" t="s">
        <v>49</v>
      </c>
      <c r="DA27" s="56">
        <v>0.29599999999999999</v>
      </c>
    </row>
    <row r="28" spans="1:105" x14ac:dyDescent="0.2">
      <c r="A28" s="44">
        <v>1995</v>
      </c>
      <c r="B28" s="372">
        <v>7664</v>
      </c>
      <c r="C28" s="353">
        <v>4974</v>
      </c>
      <c r="D28" s="333">
        <v>9189.44</v>
      </c>
      <c r="E28" s="333"/>
      <c r="F28" s="334">
        <f t="shared" si="0"/>
        <v>1.1990396659707725</v>
      </c>
      <c r="G28" s="333"/>
      <c r="H28" s="326">
        <v>4919.6000000000004</v>
      </c>
      <c r="I28" s="357">
        <v>4657.67</v>
      </c>
      <c r="J28" s="229">
        <v>3319.1819999999998</v>
      </c>
      <c r="K28" s="229"/>
      <c r="L28" s="229">
        <v>2223.9560000000001</v>
      </c>
      <c r="P28" s="356">
        <v>78.593000000000004</v>
      </c>
      <c r="Q28" s="350"/>
      <c r="R28" s="350"/>
      <c r="S28" s="350"/>
      <c r="T28" s="350"/>
      <c r="U28" s="350"/>
      <c r="V28" s="350"/>
      <c r="W28" s="308">
        <v>5117.12</v>
      </c>
      <c r="X28" s="363">
        <v>4269.84</v>
      </c>
      <c r="AE28" s="373"/>
      <c r="AF28" s="371">
        <v>1003.292</v>
      </c>
      <c r="AG28" s="365"/>
      <c r="AH28" s="365"/>
      <c r="AI28" s="365"/>
      <c r="AJ28" s="319">
        <v>183.905</v>
      </c>
      <c r="AK28" s="367"/>
      <c r="AL28" s="367"/>
      <c r="AM28" s="313"/>
      <c r="AN28" s="56">
        <v>2605.4699999999998</v>
      </c>
      <c r="AO28" s="56">
        <v>52.97</v>
      </c>
      <c r="AP28" s="313">
        <v>9941</v>
      </c>
      <c r="AR28" s="229">
        <v>3619.2890000000002</v>
      </c>
      <c r="AT28" s="370"/>
      <c r="AU28" s="369">
        <v>458.01301899999999</v>
      </c>
      <c r="AW28" s="368">
        <v>7103.43984</v>
      </c>
      <c r="AY28" s="315">
        <v>1351.79</v>
      </c>
      <c r="AZ28" s="315">
        <v>1515.742</v>
      </c>
      <c r="BA28" s="315">
        <v>-163.952</v>
      </c>
      <c r="BC28" s="366">
        <v>5369.0280000000002</v>
      </c>
      <c r="BD28" s="56">
        <v>32.319000000000003</v>
      </c>
      <c r="BE28" s="56">
        <v>62.061999999999998</v>
      </c>
      <c r="BF28" s="56">
        <v>298.202</v>
      </c>
      <c r="BG28" s="56">
        <v>65.488</v>
      </c>
      <c r="BH28" s="56">
        <v>37.329000000000001</v>
      </c>
      <c r="BI28" s="56">
        <v>9.3680000000000003</v>
      </c>
      <c r="BJ28" s="56">
        <v>18.79</v>
      </c>
      <c r="BK28" s="56">
        <v>1477.2380000000001</v>
      </c>
      <c r="BL28" s="56">
        <v>188.851</v>
      </c>
      <c r="BM28" s="56">
        <v>17.951000000000001</v>
      </c>
      <c r="BN28" s="56">
        <v>13.907</v>
      </c>
      <c r="BO28" s="56">
        <v>6.8819999999999997</v>
      </c>
      <c r="BP28" s="56">
        <v>25.231999999999999</v>
      </c>
      <c r="BQ28" s="56">
        <v>59.084000000000003</v>
      </c>
      <c r="BR28" s="56">
        <v>64.174000000000007</v>
      </c>
      <c r="BS28" s="56">
        <v>140.892</v>
      </c>
      <c r="BT28" s="56">
        <v>207.11199999999999</v>
      </c>
      <c r="BU28" s="56">
        <v>22.759</v>
      </c>
      <c r="BV28" s="56">
        <v>23.928999999999998</v>
      </c>
      <c r="BW28" s="56">
        <v>31.994</v>
      </c>
      <c r="BX28" s="56">
        <v>43.354999999999997</v>
      </c>
      <c r="BY28" s="56">
        <v>84.100999999999999</v>
      </c>
      <c r="BZ28" s="56" t="s">
        <v>49</v>
      </c>
      <c r="CA28" s="56">
        <v>287.99</v>
      </c>
      <c r="CB28" s="56">
        <v>198.34100000000001</v>
      </c>
      <c r="CC28" s="56">
        <v>6.7309999999999999</v>
      </c>
      <c r="CD28" s="56">
        <v>31.27</v>
      </c>
      <c r="CE28" s="56">
        <v>619.88400000000001</v>
      </c>
      <c r="CF28" s="56">
        <v>304.673</v>
      </c>
      <c r="CG28" s="56">
        <v>314.17500000000001</v>
      </c>
      <c r="CH28" s="56">
        <v>91.585999999999999</v>
      </c>
      <c r="CI28" s="56">
        <v>8.11</v>
      </c>
      <c r="CJ28" s="56" t="s">
        <v>49</v>
      </c>
      <c r="CK28" s="56">
        <v>15.847</v>
      </c>
      <c r="CL28" s="56" t="s">
        <v>49</v>
      </c>
      <c r="CM28" s="56">
        <v>42.728000000000002</v>
      </c>
      <c r="CN28" s="56">
        <v>38.976999999999997</v>
      </c>
      <c r="CO28" s="56">
        <v>1.036</v>
      </c>
      <c r="CP28" s="56">
        <v>107.944</v>
      </c>
      <c r="CQ28" s="56">
        <v>242.84299999999999</v>
      </c>
      <c r="CR28" s="56">
        <v>179.04900000000001</v>
      </c>
      <c r="CS28" s="56">
        <v>323.65699999999998</v>
      </c>
      <c r="CT28" s="56" t="s">
        <v>49</v>
      </c>
      <c r="CU28" s="56" t="s">
        <v>49</v>
      </c>
      <c r="CV28" s="56" t="s">
        <v>49</v>
      </c>
      <c r="CW28" s="56" t="s">
        <v>49</v>
      </c>
      <c r="CX28" s="56" t="s">
        <v>49</v>
      </c>
      <c r="CY28" s="56" t="s">
        <v>49</v>
      </c>
      <c r="CZ28" s="56" t="s">
        <v>49</v>
      </c>
      <c r="DA28" s="56">
        <v>0.224</v>
      </c>
    </row>
    <row r="29" spans="1:105" x14ac:dyDescent="0.2">
      <c r="A29" s="44">
        <v>1994</v>
      </c>
      <c r="B29" s="372">
        <v>7308.7</v>
      </c>
      <c r="C29" s="353">
        <v>4693</v>
      </c>
      <c r="D29" s="333">
        <v>8612.83</v>
      </c>
      <c r="E29" s="333"/>
      <c r="F29" s="334">
        <f t="shared" si="0"/>
        <v>1.1784352894495602</v>
      </c>
      <c r="G29" s="333"/>
      <c r="H29" s="326">
        <v>4596.3</v>
      </c>
      <c r="I29" s="357">
        <v>4446.49</v>
      </c>
      <c r="J29" s="229">
        <v>3165.549</v>
      </c>
      <c r="K29" s="229"/>
      <c r="L29" s="229">
        <v>2137.4360000000001</v>
      </c>
      <c r="P29" s="356">
        <v>75.051000000000002</v>
      </c>
      <c r="Q29" s="350"/>
      <c r="R29" s="350"/>
      <c r="S29" s="350"/>
      <c r="T29" s="350"/>
      <c r="U29" s="350"/>
      <c r="V29" s="350"/>
      <c r="W29" s="308">
        <v>3834.44</v>
      </c>
      <c r="X29" s="363">
        <v>4016.53</v>
      </c>
      <c r="AE29" s="373"/>
      <c r="AF29" s="364">
        <v>987.38699999999994</v>
      </c>
      <c r="AG29" s="365"/>
      <c r="AH29" s="365"/>
      <c r="AI29" s="365"/>
      <c r="AJ29" s="319">
        <v>186.80500000000001</v>
      </c>
      <c r="AK29" s="367"/>
      <c r="AL29" s="367"/>
      <c r="AM29" s="313"/>
      <c r="AN29" s="56">
        <v>2359.81</v>
      </c>
      <c r="AO29" s="56">
        <v>52.22</v>
      </c>
      <c r="AP29" s="313">
        <v>10452</v>
      </c>
      <c r="AR29" s="229">
        <v>3400.1970000000001</v>
      </c>
      <c r="AT29" s="370"/>
      <c r="AU29" s="369">
        <v>431.38146499999999</v>
      </c>
      <c r="AW29" s="368">
        <v>5234.4860799999997</v>
      </c>
      <c r="AY29" s="315">
        <v>1258.566</v>
      </c>
      <c r="AZ29" s="315">
        <v>1461.752</v>
      </c>
      <c r="BA29" s="315">
        <v>-203.18600000000001</v>
      </c>
      <c r="BC29" s="366">
        <v>4930.4470000000001</v>
      </c>
      <c r="BD29" s="56">
        <v>29.992999999999999</v>
      </c>
      <c r="BE29" s="56">
        <v>59.517000000000003</v>
      </c>
      <c r="BF29" s="56">
        <v>302.637</v>
      </c>
      <c r="BG29" s="56">
        <v>63.710999999999999</v>
      </c>
      <c r="BH29" s="56">
        <v>36.334000000000003</v>
      </c>
      <c r="BI29" s="56">
        <v>10.43</v>
      </c>
      <c r="BJ29" s="56">
        <v>16.948</v>
      </c>
      <c r="BK29" s="56">
        <v>1341.0820000000001</v>
      </c>
      <c r="BL29" s="56">
        <v>180.01499999999999</v>
      </c>
      <c r="BM29" s="56">
        <v>16.381</v>
      </c>
      <c r="BN29" s="56">
        <v>13.702</v>
      </c>
      <c r="BO29" s="56">
        <v>10.257999999999999</v>
      </c>
      <c r="BP29" s="56">
        <v>23.417999999999999</v>
      </c>
      <c r="BQ29" s="56">
        <v>57.292999999999999</v>
      </c>
      <c r="BR29" s="56">
        <v>54.177999999999997</v>
      </c>
      <c r="BS29" s="56">
        <v>146.52199999999999</v>
      </c>
      <c r="BT29" s="56">
        <v>170.77500000000001</v>
      </c>
      <c r="BU29" s="56">
        <v>20.494</v>
      </c>
      <c r="BV29" s="56">
        <v>24.966000000000001</v>
      </c>
      <c r="BW29" s="56">
        <v>35.776000000000003</v>
      </c>
      <c r="BX29" s="56">
        <v>39.899000000000001</v>
      </c>
      <c r="BY29" s="56">
        <v>80.382000000000005</v>
      </c>
      <c r="BZ29" s="56" t="s">
        <v>49</v>
      </c>
      <c r="CA29" s="56">
        <v>206.31800000000001</v>
      </c>
      <c r="CB29" s="56">
        <v>204.73099999999999</v>
      </c>
      <c r="CC29" s="56">
        <v>5.2539999999999996</v>
      </c>
      <c r="CD29" s="56">
        <v>30.064</v>
      </c>
      <c r="CE29" s="56">
        <v>614.87199999999996</v>
      </c>
      <c r="CF29" s="56">
        <v>326.53199999999998</v>
      </c>
      <c r="CG29" s="56">
        <v>287.57</v>
      </c>
      <c r="CH29" s="56">
        <v>82.587000000000003</v>
      </c>
      <c r="CI29" s="56">
        <v>8.1890000000000001</v>
      </c>
      <c r="CJ29" s="56" t="s">
        <v>49</v>
      </c>
      <c r="CK29" s="56">
        <v>13.916</v>
      </c>
      <c r="CL29" s="56" t="s">
        <v>49</v>
      </c>
      <c r="CM29" s="56">
        <v>41.408000000000001</v>
      </c>
      <c r="CN29" s="56">
        <v>36.238</v>
      </c>
      <c r="CO29" s="56">
        <v>0.77</v>
      </c>
      <c r="CP29" s="56">
        <v>105.607</v>
      </c>
      <c r="CQ29" s="56">
        <v>216.01300000000001</v>
      </c>
      <c r="CR29" s="56">
        <v>178.52500000000001</v>
      </c>
      <c r="CS29" s="56">
        <v>295.11399999999998</v>
      </c>
      <c r="CT29" s="56" t="s">
        <v>49</v>
      </c>
      <c r="CU29" s="56" t="s">
        <v>49</v>
      </c>
      <c r="CV29" s="56" t="s">
        <v>49</v>
      </c>
      <c r="CW29" s="56" t="s">
        <v>49</v>
      </c>
      <c r="CX29" s="56" t="s">
        <v>49</v>
      </c>
      <c r="CY29" s="56" t="s">
        <v>49</v>
      </c>
      <c r="CZ29" s="56" t="s">
        <v>49</v>
      </c>
      <c r="DA29" s="56">
        <v>1.0680000000000001</v>
      </c>
    </row>
    <row r="30" spans="1:105" x14ac:dyDescent="0.2">
      <c r="A30" s="44">
        <v>1993</v>
      </c>
      <c r="B30" s="372">
        <v>6878.7</v>
      </c>
      <c r="C30" s="353">
        <v>4412</v>
      </c>
      <c r="D30" s="333">
        <v>8078.73</v>
      </c>
      <c r="E30" s="333"/>
      <c r="F30" s="334">
        <f t="shared" si="0"/>
        <v>1.1744559291726635</v>
      </c>
      <c r="G30" s="333"/>
      <c r="H30" s="326">
        <v>4273.5</v>
      </c>
      <c r="I30" s="357">
        <v>4207.1899999999996</v>
      </c>
      <c r="J30" s="229">
        <v>2999.0619999999999</v>
      </c>
      <c r="K30" s="229"/>
      <c r="L30" s="229">
        <v>2057.3780000000002</v>
      </c>
      <c r="P30" s="356">
        <v>76.123000000000005</v>
      </c>
      <c r="Q30" s="350"/>
      <c r="R30" s="350"/>
      <c r="S30" s="350"/>
      <c r="T30" s="350"/>
      <c r="U30" s="350"/>
      <c r="V30" s="350"/>
      <c r="W30" s="308">
        <v>3754.09</v>
      </c>
      <c r="X30" s="363">
        <v>3805.23</v>
      </c>
      <c r="AE30" s="373"/>
      <c r="AF30" s="371">
        <v>1001.847</v>
      </c>
      <c r="AG30" s="365"/>
      <c r="AH30" s="365"/>
      <c r="AI30" s="365"/>
      <c r="AJ30" s="319">
        <v>182.94300000000001</v>
      </c>
      <c r="AK30" s="367"/>
      <c r="AL30" s="367"/>
      <c r="AM30" s="313"/>
      <c r="AN30" s="56">
        <v>2150.66</v>
      </c>
      <c r="AO30" s="56">
        <v>52.81</v>
      </c>
      <c r="AP30" s="313">
        <v>10959</v>
      </c>
      <c r="AR30" s="229">
        <v>3195.8040000000001</v>
      </c>
      <c r="AT30" s="370"/>
      <c r="AU30" s="369">
        <v>407.98596199999997</v>
      </c>
      <c r="AW30" s="368">
        <v>5332.1557119999998</v>
      </c>
      <c r="AY30" s="315">
        <v>1154.3340000000001</v>
      </c>
      <c r="AZ30" s="315">
        <v>1409.386</v>
      </c>
      <c r="BA30" s="315">
        <v>-255.05099999999999</v>
      </c>
      <c r="BC30" s="366">
        <v>4440.0860000000002</v>
      </c>
      <c r="BD30" s="56">
        <v>28.074999999999999</v>
      </c>
      <c r="BE30" s="56">
        <v>57.348999999999997</v>
      </c>
      <c r="BF30" s="56">
        <v>302.01299999999998</v>
      </c>
      <c r="BG30" s="56">
        <v>62.162999999999997</v>
      </c>
      <c r="BH30" s="56">
        <v>36.207999999999998</v>
      </c>
      <c r="BI30" s="56">
        <v>10.903</v>
      </c>
      <c r="BJ30" s="56">
        <v>15.052</v>
      </c>
      <c r="BK30" s="56">
        <v>1230.578</v>
      </c>
      <c r="BL30" s="56">
        <v>172.25899999999999</v>
      </c>
      <c r="BM30" s="56">
        <v>16.760999999999999</v>
      </c>
      <c r="BN30" s="56">
        <v>14.647</v>
      </c>
      <c r="BO30" s="56">
        <v>7.0060000000000002</v>
      </c>
      <c r="BP30" s="56">
        <v>21.417000000000002</v>
      </c>
      <c r="BQ30" s="56">
        <v>54.871000000000002</v>
      </c>
      <c r="BR30" s="56">
        <v>54.761000000000003</v>
      </c>
      <c r="BS30" s="56">
        <v>144.33500000000001</v>
      </c>
      <c r="BT30" s="56">
        <v>142.75899999999999</v>
      </c>
      <c r="BU30" s="56">
        <v>22.491</v>
      </c>
      <c r="BV30" s="56">
        <v>24.997</v>
      </c>
      <c r="BW30" s="56">
        <v>31.745999999999999</v>
      </c>
      <c r="BX30" s="56">
        <v>37.171999999999997</v>
      </c>
      <c r="BY30" s="56">
        <v>82.036000000000001</v>
      </c>
      <c r="BZ30" s="56" t="s">
        <v>49</v>
      </c>
      <c r="CA30" s="56">
        <v>156.32599999999999</v>
      </c>
      <c r="CB30" s="56">
        <v>183.46299999999999</v>
      </c>
      <c r="CC30" s="56">
        <v>6.548</v>
      </c>
      <c r="CD30" s="56">
        <v>21.94</v>
      </c>
      <c r="CE30" s="56">
        <v>594.02099999999996</v>
      </c>
      <c r="CF30" s="56">
        <v>311.53500000000003</v>
      </c>
      <c r="CG30" s="56">
        <v>281.38099999999997</v>
      </c>
      <c r="CH30" s="56">
        <v>70.581000000000003</v>
      </c>
      <c r="CI30" s="56">
        <v>6.8319999999999999</v>
      </c>
      <c r="CJ30" s="56" t="s">
        <v>49</v>
      </c>
      <c r="CK30" s="56">
        <v>12.72</v>
      </c>
      <c r="CL30" s="56" t="s">
        <v>49</v>
      </c>
      <c r="CM30" s="56">
        <v>41.889000000000003</v>
      </c>
      <c r="CN30" s="56">
        <v>31.094999999999999</v>
      </c>
      <c r="CO30" s="56">
        <v>1.1060000000000001</v>
      </c>
      <c r="CP30" s="56">
        <v>105.10299999999999</v>
      </c>
      <c r="CQ30" s="56">
        <v>237.77500000000001</v>
      </c>
      <c r="CR30" s="56">
        <v>172.72</v>
      </c>
      <c r="CS30" s="56">
        <v>255.51400000000001</v>
      </c>
      <c r="CT30" s="56" t="s">
        <v>49</v>
      </c>
      <c r="CU30" s="56" t="s">
        <v>49</v>
      </c>
      <c r="CV30" s="56" t="s">
        <v>49</v>
      </c>
      <c r="CW30" s="56" t="s">
        <v>49</v>
      </c>
      <c r="CX30" s="56" t="s">
        <v>49</v>
      </c>
      <c r="CY30" s="56" t="s">
        <v>49</v>
      </c>
      <c r="CZ30" s="56" t="s">
        <v>49</v>
      </c>
      <c r="DA30" s="56">
        <v>0.40400000000000003</v>
      </c>
    </row>
    <row r="31" spans="1:105" x14ac:dyDescent="0.2">
      <c r="A31" s="44">
        <v>1992</v>
      </c>
      <c r="B31" s="372">
        <v>6539.3</v>
      </c>
      <c r="C31" s="353">
        <v>4065</v>
      </c>
      <c r="D31" s="333">
        <v>7689.2000000000007</v>
      </c>
      <c r="E31" s="333"/>
      <c r="F31" s="334">
        <f t="shared" si="0"/>
        <v>1.1758445093511538</v>
      </c>
      <c r="G31" s="333"/>
      <c r="H31" s="326">
        <v>4008.8</v>
      </c>
      <c r="I31" s="357">
        <v>4024.26</v>
      </c>
      <c r="J31" s="229">
        <v>2840.3530000000001</v>
      </c>
      <c r="K31" s="229"/>
      <c r="L31" s="229">
        <v>1990.1790000000001</v>
      </c>
      <c r="P31" s="356">
        <v>53.473999999999997</v>
      </c>
      <c r="Q31" s="350"/>
      <c r="R31" s="350"/>
      <c r="S31" s="350"/>
      <c r="T31" s="350"/>
      <c r="U31" s="350"/>
      <c r="V31" s="350"/>
      <c r="W31" s="308">
        <v>3301.11</v>
      </c>
      <c r="X31" s="363">
        <v>3680.4</v>
      </c>
      <c r="AE31" s="373"/>
      <c r="AF31" s="371">
        <v>1030.865</v>
      </c>
      <c r="AG31" s="365"/>
      <c r="AH31" s="365"/>
      <c r="AI31" s="365"/>
      <c r="AJ31" s="319">
        <v>181.12700000000001</v>
      </c>
      <c r="AK31" s="367"/>
      <c r="AL31" s="367"/>
      <c r="AM31" s="313"/>
      <c r="AN31" s="56">
        <v>2032.49</v>
      </c>
      <c r="AO31" s="56">
        <v>54.52</v>
      </c>
      <c r="AP31" s="313">
        <v>11463</v>
      </c>
      <c r="AR31" s="229">
        <v>3077.7689999999998</v>
      </c>
      <c r="AT31" s="370"/>
      <c r="AU31" s="369">
        <v>422.85298699999998</v>
      </c>
      <c r="AW31" s="368">
        <v>4650.1093120000005</v>
      </c>
      <c r="AY31" s="315">
        <v>1091.2080000000001</v>
      </c>
      <c r="AZ31" s="315">
        <v>1381.529</v>
      </c>
      <c r="BA31" s="315">
        <v>-290.32100000000003</v>
      </c>
      <c r="BC31" s="366">
        <v>4302.3320000000003</v>
      </c>
      <c r="BD31" s="56">
        <v>27.382999999999999</v>
      </c>
      <c r="BE31" s="56">
        <v>61.177999999999997</v>
      </c>
      <c r="BF31" s="56">
        <v>293.71899999999999</v>
      </c>
      <c r="BG31" s="56">
        <v>62.155999999999999</v>
      </c>
      <c r="BH31" s="56">
        <v>37.587000000000003</v>
      </c>
      <c r="BI31" s="56">
        <v>9.7149999999999999</v>
      </c>
      <c r="BJ31" s="56">
        <v>14.855</v>
      </c>
      <c r="BK31" s="56">
        <v>1242.2460000000001</v>
      </c>
      <c r="BL31" s="56">
        <v>166.69</v>
      </c>
      <c r="BM31" s="56">
        <v>17.667999999999999</v>
      </c>
      <c r="BN31" s="56">
        <v>14.43</v>
      </c>
      <c r="BO31" s="56">
        <v>7.4059999999999997</v>
      </c>
      <c r="BP31" s="56">
        <v>20.832999999999998</v>
      </c>
      <c r="BQ31" s="56">
        <v>51.273000000000003</v>
      </c>
      <c r="BR31" s="56">
        <v>67.742000000000004</v>
      </c>
      <c r="BS31" s="56">
        <v>135.57599999999999</v>
      </c>
      <c r="BT31" s="56">
        <v>143.56</v>
      </c>
      <c r="BU31" s="56">
        <v>20.699000000000002</v>
      </c>
      <c r="BV31" s="56">
        <v>26.591000000000001</v>
      </c>
      <c r="BW31" s="56">
        <v>35.198</v>
      </c>
      <c r="BX31" s="56">
        <v>34.67</v>
      </c>
      <c r="BY31" s="56">
        <v>88.186999999999998</v>
      </c>
      <c r="BZ31" s="56" t="s">
        <v>49</v>
      </c>
      <c r="CA31" s="56">
        <v>140.726</v>
      </c>
      <c r="CB31" s="56">
        <v>209.16399999999999</v>
      </c>
      <c r="CC31" s="56">
        <v>6.3250000000000002</v>
      </c>
      <c r="CD31" s="56">
        <v>22.56</v>
      </c>
      <c r="CE31" s="56">
        <v>568.77</v>
      </c>
      <c r="CF31" s="56">
        <v>283.77199999999999</v>
      </c>
      <c r="CG31" s="56">
        <v>284.10399999999998</v>
      </c>
      <c r="CH31" s="56">
        <v>65.817999999999998</v>
      </c>
      <c r="CI31" s="56">
        <v>6.7590000000000003</v>
      </c>
      <c r="CJ31" s="56" t="s">
        <v>49</v>
      </c>
      <c r="CK31" s="56">
        <v>12.372</v>
      </c>
      <c r="CL31" s="56" t="s">
        <v>49</v>
      </c>
      <c r="CM31" s="56">
        <v>41.792999999999999</v>
      </c>
      <c r="CN31" s="56">
        <v>32.552</v>
      </c>
      <c r="CO31" s="56">
        <v>0.89400000000000002</v>
      </c>
      <c r="CP31" s="56">
        <v>111.16800000000001</v>
      </c>
      <c r="CQ31" s="56">
        <v>196.70500000000001</v>
      </c>
      <c r="CR31" s="56">
        <v>178.29300000000001</v>
      </c>
      <c r="CS31" s="56">
        <v>230.17699999999999</v>
      </c>
      <c r="CT31" s="56" t="s">
        <v>49</v>
      </c>
      <c r="CU31" s="56" t="s">
        <v>49</v>
      </c>
      <c r="CV31" s="56" t="s">
        <v>49</v>
      </c>
      <c r="CW31" s="56" t="s">
        <v>49</v>
      </c>
      <c r="CX31" s="56" t="s">
        <v>49</v>
      </c>
      <c r="CY31" s="56" t="s">
        <v>49</v>
      </c>
      <c r="CZ31" s="56" t="s">
        <v>49</v>
      </c>
      <c r="DA31" s="56">
        <v>0.80800000000000005</v>
      </c>
    </row>
    <row r="32" spans="1:105" x14ac:dyDescent="0.2">
      <c r="A32" s="44">
        <v>1991</v>
      </c>
      <c r="B32" s="372">
        <v>6174</v>
      </c>
      <c r="C32" s="353">
        <v>3665</v>
      </c>
      <c r="D32" s="333">
        <v>7494.5</v>
      </c>
      <c r="E32" s="333"/>
      <c r="F32" s="334">
        <f t="shared" si="0"/>
        <v>1.2138807904114026</v>
      </c>
      <c r="G32" s="333"/>
      <c r="H32" s="326">
        <v>3805.9</v>
      </c>
      <c r="I32" s="357">
        <v>4042.07</v>
      </c>
      <c r="J32" s="229">
        <v>2667.3560000000002</v>
      </c>
      <c r="K32" s="229"/>
      <c r="L32" s="229">
        <v>2009.2850000000001</v>
      </c>
      <c r="P32" s="356">
        <v>55.066000000000003</v>
      </c>
      <c r="Q32" s="350"/>
      <c r="R32" s="350"/>
      <c r="S32" s="350"/>
      <c r="T32" s="350"/>
      <c r="U32" s="350"/>
      <c r="V32" s="350"/>
      <c r="W32" s="308">
        <v>3168.83</v>
      </c>
      <c r="X32" s="363">
        <v>3688.6</v>
      </c>
      <c r="AE32" s="373"/>
      <c r="AF32" s="371">
        <v>1088.528</v>
      </c>
      <c r="AG32" s="365"/>
      <c r="AH32" s="365"/>
      <c r="AI32" s="365"/>
      <c r="AJ32" s="319">
        <v>161.89099999999999</v>
      </c>
      <c r="AK32" s="367"/>
      <c r="AL32" s="367"/>
      <c r="AM32" s="313"/>
      <c r="AN32" s="56">
        <v>2052.75</v>
      </c>
      <c r="AO32" s="56">
        <v>55.15</v>
      </c>
      <c r="AP32" s="313">
        <v>11921</v>
      </c>
      <c r="AR32" s="229">
        <v>3136.6149999999998</v>
      </c>
      <c r="AT32" s="370"/>
      <c r="AU32" s="369">
        <v>472.187364</v>
      </c>
      <c r="AW32" s="368">
        <v>4234.360576</v>
      </c>
      <c r="AY32" s="315">
        <v>1054.9880000000001</v>
      </c>
      <c r="AZ32" s="315">
        <v>1324.2260000000001</v>
      </c>
      <c r="BA32" s="315">
        <v>-269.238</v>
      </c>
      <c r="BC32" s="366">
        <v>4197.9520000000002</v>
      </c>
      <c r="BD32" s="56">
        <v>28.940999999999999</v>
      </c>
      <c r="BE32" s="56">
        <v>61.22</v>
      </c>
      <c r="BF32" s="56">
        <v>286.67899999999997</v>
      </c>
      <c r="BG32" s="56">
        <v>72.358999999999995</v>
      </c>
      <c r="BH32" s="56">
        <v>45.426000000000002</v>
      </c>
      <c r="BI32" s="56">
        <v>10.814</v>
      </c>
      <c r="BJ32" s="56">
        <v>16.117999999999999</v>
      </c>
      <c r="BK32" s="56">
        <v>1192.8779999999999</v>
      </c>
      <c r="BL32" s="56">
        <v>147.06800000000001</v>
      </c>
      <c r="BM32" s="56">
        <v>18.100999999999999</v>
      </c>
      <c r="BN32" s="56">
        <v>14.198</v>
      </c>
      <c r="BO32" s="56">
        <v>4.8570000000000002</v>
      </c>
      <c r="BP32" s="56">
        <v>22.890999999999998</v>
      </c>
      <c r="BQ32" s="56">
        <v>47.283000000000001</v>
      </c>
      <c r="BR32" s="56">
        <v>69.332999999999998</v>
      </c>
      <c r="BS32" s="56">
        <v>118.446</v>
      </c>
      <c r="BT32" s="56">
        <v>134.84700000000001</v>
      </c>
      <c r="BU32" s="56">
        <v>19.498000000000001</v>
      </c>
      <c r="BV32" s="56">
        <v>25.169</v>
      </c>
      <c r="BW32" s="56">
        <v>34.384</v>
      </c>
      <c r="BX32" s="56">
        <v>46.901000000000003</v>
      </c>
      <c r="BY32" s="56">
        <v>88.525000000000006</v>
      </c>
      <c r="BZ32" s="56" t="s">
        <v>49</v>
      </c>
      <c r="CA32" s="56">
        <v>135.613</v>
      </c>
      <c r="CB32" s="56">
        <v>202.00299999999999</v>
      </c>
      <c r="CC32" s="56">
        <v>9.0969999999999995</v>
      </c>
      <c r="CD32" s="56">
        <v>27.541</v>
      </c>
      <c r="CE32" s="56">
        <v>529.39099999999996</v>
      </c>
      <c r="CF32" s="56">
        <v>242.56200000000001</v>
      </c>
      <c r="CG32" s="56">
        <v>285.11700000000002</v>
      </c>
      <c r="CH32" s="56">
        <v>64.697000000000003</v>
      </c>
      <c r="CI32" s="56">
        <v>7.5140000000000002</v>
      </c>
      <c r="CJ32" s="56" t="s">
        <v>49</v>
      </c>
      <c r="CK32" s="56">
        <v>12.247</v>
      </c>
      <c r="CL32" s="56" t="s">
        <v>49</v>
      </c>
      <c r="CM32" s="56">
        <v>42.67</v>
      </c>
      <c r="CN32" s="56">
        <v>32.628</v>
      </c>
      <c r="CO32" s="56">
        <v>1.712</v>
      </c>
      <c r="CP32" s="56">
        <v>112.21299999999999</v>
      </c>
      <c r="CQ32" s="56">
        <v>191.59700000000001</v>
      </c>
      <c r="CR32" s="56">
        <v>188.52799999999999</v>
      </c>
      <c r="CS32" s="56">
        <v>232.51599999999999</v>
      </c>
      <c r="CT32" s="56" t="s">
        <v>49</v>
      </c>
      <c r="CU32" s="56" t="s">
        <v>49</v>
      </c>
      <c r="CV32" s="56" t="s">
        <v>49</v>
      </c>
      <c r="CW32" s="56" t="s">
        <v>49</v>
      </c>
      <c r="CX32" s="56" t="s">
        <v>49</v>
      </c>
      <c r="CY32" s="56" t="s">
        <v>49</v>
      </c>
      <c r="CZ32" s="56" t="s">
        <v>49</v>
      </c>
      <c r="DA32" s="56">
        <v>1.292</v>
      </c>
    </row>
    <row r="33" spans="1:105" x14ac:dyDescent="0.2">
      <c r="A33" s="44">
        <v>1990</v>
      </c>
      <c r="B33" s="372">
        <v>5979.6</v>
      </c>
      <c r="C33" s="353">
        <v>3233</v>
      </c>
      <c r="D33" s="333">
        <v>7378.3</v>
      </c>
      <c r="E33" s="333"/>
      <c r="F33" s="334">
        <f t="shared" si="0"/>
        <v>1.233911967355676</v>
      </c>
      <c r="G33" s="333"/>
      <c r="H33" s="326">
        <v>3602.3</v>
      </c>
      <c r="I33" s="357">
        <v>4116.21</v>
      </c>
      <c r="J33" s="229">
        <v>2489.2550000000001</v>
      </c>
      <c r="K33" s="229"/>
      <c r="L33" s="229">
        <v>2032.693</v>
      </c>
      <c r="P33" s="356">
        <v>38.808999999999997</v>
      </c>
      <c r="Q33" s="350"/>
      <c r="R33" s="350"/>
      <c r="S33" s="350"/>
      <c r="T33" s="350"/>
      <c r="U33" s="350"/>
      <c r="V33" s="350"/>
      <c r="W33" s="308">
        <v>2633.66</v>
      </c>
      <c r="X33" s="363">
        <v>3776</v>
      </c>
      <c r="AF33" s="371">
        <v>1105.0150000000001</v>
      </c>
      <c r="AG33" s="365"/>
      <c r="AH33" s="365"/>
      <c r="AI33" s="365"/>
      <c r="AJ33" s="319">
        <v>155.303</v>
      </c>
      <c r="AK33" s="367"/>
      <c r="AL33" s="367"/>
      <c r="AM33" s="313"/>
      <c r="AN33" s="56">
        <v>2110.17</v>
      </c>
      <c r="AO33" s="56">
        <v>55.53</v>
      </c>
      <c r="AP33" s="313">
        <v>12343</v>
      </c>
      <c r="AR33" s="229">
        <v>3253.8679999999999</v>
      </c>
      <c r="AT33" s="370"/>
      <c r="AU33" s="369">
        <v>537.07617400000004</v>
      </c>
      <c r="AW33" s="368">
        <v>3129.8476479999999</v>
      </c>
      <c r="AY33" s="315">
        <v>1031.9580000000001</v>
      </c>
      <c r="AZ33" s="315">
        <v>1252.9929999999999</v>
      </c>
      <c r="BA33" s="315">
        <v>-221.036</v>
      </c>
      <c r="BC33" s="366">
        <v>4467.8310000000001</v>
      </c>
      <c r="BD33" s="56">
        <v>27.303999999999998</v>
      </c>
      <c r="BE33" s="56">
        <v>61.552</v>
      </c>
      <c r="BF33" s="56">
        <v>272.46499999999997</v>
      </c>
      <c r="BG33" s="56">
        <v>79.305999999999997</v>
      </c>
      <c r="BH33" s="56">
        <v>52.14</v>
      </c>
      <c r="BI33" s="56">
        <v>11.221</v>
      </c>
      <c r="BJ33" s="56">
        <v>16.024999999999999</v>
      </c>
      <c r="BK33" s="56">
        <v>1306.184</v>
      </c>
      <c r="BL33" s="56">
        <v>204.65199999999999</v>
      </c>
      <c r="BM33" s="56">
        <v>17.93</v>
      </c>
      <c r="BN33" s="56">
        <v>14.451000000000001</v>
      </c>
      <c r="BO33" s="56">
        <v>6.3650000000000002</v>
      </c>
      <c r="BP33" s="56">
        <v>25.565000000000001</v>
      </c>
      <c r="BQ33" s="56">
        <v>41.366</v>
      </c>
      <c r="BR33" s="56">
        <v>76.251000000000005</v>
      </c>
      <c r="BS33" s="56">
        <v>111.092</v>
      </c>
      <c r="BT33" s="56">
        <v>146.88999999999999</v>
      </c>
      <c r="BU33" s="56">
        <v>21.757999999999999</v>
      </c>
      <c r="BV33" s="56">
        <v>28.507999999999999</v>
      </c>
      <c r="BW33" s="56">
        <v>35.161000000000001</v>
      </c>
      <c r="BX33" s="56">
        <v>39.003999999999998</v>
      </c>
      <c r="BY33" s="56">
        <v>97.772000000000006</v>
      </c>
      <c r="BZ33" s="56" t="s">
        <v>49</v>
      </c>
      <c r="CA33" s="56">
        <v>140.49299999999999</v>
      </c>
      <c r="CB33" s="56">
        <v>232.38900000000001</v>
      </c>
      <c r="CC33" s="56">
        <v>8.8610000000000007</v>
      </c>
      <c r="CD33" s="56">
        <v>28.172000000000001</v>
      </c>
      <c r="CE33" s="56">
        <v>538.16099999999994</v>
      </c>
      <c r="CF33" s="56">
        <v>237.327</v>
      </c>
      <c r="CG33" s="56">
        <v>300.16800000000001</v>
      </c>
      <c r="CH33" s="56">
        <v>66.23</v>
      </c>
      <c r="CI33" s="56">
        <v>7.383</v>
      </c>
      <c r="CJ33" s="56" t="s">
        <v>49</v>
      </c>
      <c r="CK33" s="56">
        <v>13.055</v>
      </c>
      <c r="CL33" s="56" t="s">
        <v>49</v>
      </c>
      <c r="CM33" s="56">
        <v>44.83</v>
      </c>
      <c r="CN33" s="56">
        <v>34.311999999999998</v>
      </c>
      <c r="CO33" s="56">
        <v>0.66500000000000004</v>
      </c>
      <c r="CP33" s="56">
        <v>105.279</v>
      </c>
      <c r="CQ33" s="56">
        <v>197.90100000000001</v>
      </c>
      <c r="CR33" s="56">
        <v>192.11600000000001</v>
      </c>
      <c r="CS33" s="56">
        <v>238.16800000000001</v>
      </c>
      <c r="CT33" s="56" t="s">
        <v>49</v>
      </c>
      <c r="CU33" s="56" t="s">
        <v>49</v>
      </c>
      <c r="CV33" s="56" t="s">
        <v>49</v>
      </c>
      <c r="CW33" s="56" t="s">
        <v>49</v>
      </c>
      <c r="CX33" s="56" t="s">
        <v>49</v>
      </c>
      <c r="CY33" s="56" t="s">
        <v>49</v>
      </c>
      <c r="CZ33" s="56" t="s">
        <v>49</v>
      </c>
      <c r="DA33" s="56">
        <v>0.70299999999999996</v>
      </c>
    </row>
    <row r="34" spans="1:105" x14ac:dyDescent="0.2">
      <c r="A34" s="44">
        <v>1989</v>
      </c>
      <c r="B34" s="372">
        <v>5657.7</v>
      </c>
      <c r="C34" s="353">
        <v>2857</v>
      </c>
      <c r="D34" s="333">
        <v>6988.9</v>
      </c>
      <c r="E34" s="333"/>
      <c r="F34" s="334">
        <f t="shared" si="0"/>
        <v>1.2352899588171871</v>
      </c>
      <c r="G34" s="333"/>
      <c r="H34" s="326">
        <v>3343.2</v>
      </c>
      <c r="I34" s="357">
        <v>3987.25</v>
      </c>
      <c r="J34" s="229">
        <v>2260.1149999999998</v>
      </c>
      <c r="K34" s="229"/>
      <c r="L34" s="229">
        <v>1970.08</v>
      </c>
      <c r="P34" s="356">
        <v>42.54</v>
      </c>
      <c r="Q34" s="350"/>
      <c r="R34" s="350"/>
      <c r="S34" s="350"/>
      <c r="T34" s="350"/>
      <c r="U34" s="350"/>
      <c r="V34" s="350"/>
      <c r="W34" s="308">
        <v>2753.2</v>
      </c>
      <c r="X34" s="363">
        <v>3645.7</v>
      </c>
      <c r="AF34" s="371">
        <v>1085.2360000000001</v>
      </c>
      <c r="AG34" s="365"/>
      <c r="AH34" s="365"/>
      <c r="AI34" s="365"/>
      <c r="AJ34" s="319">
        <v>137.63999999999999</v>
      </c>
      <c r="AK34" s="367"/>
      <c r="AL34" s="367"/>
      <c r="AM34" s="313"/>
      <c r="AN34" s="56">
        <v>2058.1999999999998</v>
      </c>
      <c r="AO34" s="56">
        <v>53.74</v>
      </c>
      <c r="AP34" s="313">
        <v>12709</v>
      </c>
      <c r="AR34" s="229">
        <v>3229.703</v>
      </c>
      <c r="AT34" s="370"/>
      <c r="AU34" s="369">
        <v>622.47840699999995</v>
      </c>
      <c r="AW34" s="368">
        <v>3416.342592</v>
      </c>
      <c r="AY34" s="315">
        <v>991.10400000000004</v>
      </c>
      <c r="AZ34" s="315">
        <v>1143.7429999999999</v>
      </c>
      <c r="BA34" s="315">
        <v>-152.63900000000001</v>
      </c>
      <c r="BC34" s="366">
        <v>4091.6089999999999</v>
      </c>
      <c r="BD34" s="56">
        <v>26.234999999999999</v>
      </c>
      <c r="BE34" s="56">
        <v>63.84</v>
      </c>
      <c r="BF34" s="56">
        <v>265.00700000000001</v>
      </c>
      <c r="BG34" s="56">
        <v>77.55</v>
      </c>
      <c r="BH34" s="56">
        <v>50.648000000000003</v>
      </c>
      <c r="BI34" s="56">
        <v>11.269</v>
      </c>
      <c r="BJ34" s="56">
        <v>15.634</v>
      </c>
      <c r="BK34" s="56">
        <v>1178.6369999999999</v>
      </c>
      <c r="BL34" s="56">
        <v>174.58099999999999</v>
      </c>
      <c r="BM34" s="56">
        <v>16.167000000000002</v>
      </c>
      <c r="BN34" s="56">
        <v>14.981</v>
      </c>
      <c r="BO34" s="56">
        <v>5.2720000000000002</v>
      </c>
      <c r="BP34" s="56">
        <v>22.295000000000002</v>
      </c>
      <c r="BQ34" s="56">
        <v>38.081000000000003</v>
      </c>
      <c r="BR34" s="56">
        <v>62.819000000000003</v>
      </c>
      <c r="BS34" s="56">
        <v>92.891000000000005</v>
      </c>
      <c r="BT34" s="56">
        <v>110.529</v>
      </c>
      <c r="BU34" s="56">
        <v>19.129000000000001</v>
      </c>
      <c r="BV34" s="56">
        <v>27.823</v>
      </c>
      <c r="BW34" s="56">
        <v>36.838999999999999</v>
      </c>
      <c r="BX34" s="56">
        <v>39.073</v>
      </c>
      <c r="BY34" s="56">
        <v>96.997</v>
      </c>
      <c r="BZ34" s="56" t="s">
        <v>49</v>
      </c>
      <c r="CA34" s="56">
        <v>117.054</v>
      </c>
      <c r="CB34" s="56">
        <v>247.535</v>
      </c>
      <c r="CC34" s="56">
        <v>9.94</v>
      </c>
      <c r="CD34" s="56">
        <v>20.928999999999998</v>
      </c>
      <c r="CE34" s="56">
        <v>527.34799999999996</v>
      </c>
      <c r="CF34" s="56">
        <v>232.39</v>
      </c>
      <c r="CG34" s="56">
        <v>294.60700000000003</v>
      </c>
      <c r="CH34" s="56">
        <v>68.123000000000005</v>
      </c>
      <c r="CI34" s="56">
        <v>7.5279999999999996</v>
      </c>
      <c r="CJ34" s="56" t="s">
        <v>49</v>
      </c>
      <c r="CK34" s="56">
        <v>18.483000000000001</v>
      </c>
      <c r="CL34" s="56" t="s">
        <v>49</v>
      </c>
      <c r="CM34" s="56">
        <v>44.104999999999997</v>
      </c>
      <c r="CN34" s="56">
        <v>36.049999999999997</v>
      </c>
      <c r="CO34" s="56">
        <v>0.35099999999999998</v>
      </c>
      <c r="CP34" s="56">
        <v>97.671999999999997</v>
      </c>
      <c r="CQ34" s="56">
        <v>166.29300000000001</v>
      </c>
      <c r="CR34" s="56">
        <v>187.56399999999999</v>
      </c>
      <c r="CS34" s="56">
        <v>234.18799999999999</v>
      </c>
      <c r="CT34" s="56" t="s">
        <v>49</v>
      </c>
      <c r="CU34" s="56" t="s">
        <v>49</v>
      </c>
      <c r="CV34" s="56" t="s">
        <v>49</v>
      </c>
      <c r="CW34" s="56" t="s">
        <v>49</v>
      </c>
      <c r="CX34" s="56" t="s">
        <v>49</v>
      </c>
      <c r="CY34" s="56" t="s">
        <v>49</v>
      </c>
      <c r="CZ34" s="56" t="s">
        <v>49</v>
      </c>
      <c r="DA34" s="56">
        <v>0.84</v>
      </c>
    </row>
    <row r="35" spans="1:105" x14ac:dyDescent="0.2">
      <c r="A35" s="44">
        <v>1988</v>
      </c>
      <c r="B35" s="347">
        <v>5252.6</v>
      </c>
      <c r="C35" s="353">
        <v>2602</v>
      </c>
      <c r="D35" s="333">
        <v>6483.1</v>
      </c>
      <c r="E35" s="333"/>
      <c r="F35" s="334">
        <f t="shared" si="0"/>
        <v>1.2342649354605337</v>
      </c>
      <c r="G35" s="333"/>
      <c r="H35" s="326">
        <v>3075.4</v>
      </c>
      <c r="I35" s="357">
        <v>3893.23</v>
      </c>
      <c r="J35" s="229">
        <v>2054.8319999999999</v>
      </c>
      <c r="K35" s="229"/>
      <c r="L35" s="229">
        <v>1917.7170000000001</v>
      </c>
      <c r="P35" s="356">
        <v>43.506</v>
      </c>
      <c r="Q35" s="350"/>
      <c r="R35" s="350"/>
      <c r="S35" s="350"/>
      <c r="T35" s="350"/>
      <c r="U35" s="350"/>
      <c r="V35" s="350"/>
      <c r="W35" s="308">
        <v>2168.5700000000002</v>
      </c>
      <c r="X35" s="363">
        <v>3407.7</v>
      </c>
      <c r="AF35" s="371">
        <v>1038.287</v>
      </c>
      <c r="AG35" s="365"/>
      <c r="AH35" s="365"/>
      <c r="AI35" s="365"/>
      <c r="AJ35" s="319">
        <v>194.91300000000001</v>
      </c>
      <c r="AK35" s="367"/>
      <c r="AL35" s="367"/>
      <c r="AM35" s="313"/>
      <c r="AN35" s="56">
        <v>1932.38</v>
      </c>
      <c r="AO35" s="56">
        <v>46.67</v>
      </c>
      <c r="AP35" s="313">
        <v>13123</v>
      </c>
      <c r="AR35" s="229">
        <v>3120.123</v>
      </c>
      <c r="AT35" s="370"/>
      <c r="AU35" s="369">
        <v>700.88879699999995</v>
      </c>
      <c r="AW35" s="368">
        <v>2795.702464</v>
      </c>
      <c r="AY35" s="315">
        <v>909.23800000000006</v>
      </c>
      <c r="AZ35" s="315">
        <v>1064.4159999999999</v>
      </c>
      <c r="BA35" s="315">
        <v>-155.178</v>
      </c>
      <c r="BC35" s="366">
        <v>3783.4160000000002</v>
      </c>
      <c r="BD35" s="56">
        <v>25.475999999999999</v>
      </c>
      <c r="BE35" s="56">
        <v>60.893000000000001</v>
      </c>
      <c r="BF35" s="56">
        <v>251.143</v>
      </c>
      <c r="BG35" s="56">
        <v>75.89</v>
      </c>
      <c r="BH35" s="56">
        <v>49.832000000000001</v>
      </c>
      <c r="BI35" s="56">
        <v>11.756</v>
      </c>
      <c r="BJ35" s="56">
        <v>14.302</v>
      </c>
      <c r="BK35" s="56">
        <v>1077.096</v>
      </c>
      <c r="BL35" s="56">
        <v>118.80500000000001</v>
      </c>
      <c r="BM35" s="56">
        <v>13.664999999999999</v>
      </c>
      <c r="BN35" s="56">
        <v>13.802</v>
      </c>
      <c r="BO35" s="56">
        <v>3.032</v>
      </c>
      <c r="BP35" s="56">
        <v>23.754000000000001</v>
      </c>
      <c r="BQ35" s="56">
        <v>29.295000000000002</v>
      </c>
      <c r="BR35" s="56">
        <v>52.667000000000002</v>
      </c>
      <c r="BS35" s="56">
        <v>149.76599999999999</v>
      </c>
      <c r="BT35" s="56">
        <v>88.186999999999998</v>
      </c>
      <c r="BU35" s="56">
        <v>18.978999999999999</v>
      </c>
      <c r="BV35" s="56">
        <v>25.064</v>
      </c>
      <c r="BW35" s="56">
        <v>27.355</v>
      </c>
      <c r="BX35" s="56">
        <v>40.533000000000001</v>
      </c>
      <c r="BY35" s="56">
        <v>81.084000000000003</v>
      </c>
      <c r="BZ35" s="56" t="s">
        <v>49</v>
      </c>
      <c r="CA35" s="56">
        <v>102.393</v>
      </c>
      <c r="CB35" s="56">
        <v>239.01499999999999</v>
      </c>
      <c r="CC35" s="56">
        <v>8.5329999999999995</v>
      </c>
      <c r="CD35" s="56">
        <v>17.600999999999999</v>
      </c>
      <c r="CE35" s="56">
        <v>485.63900000000001</v>
      </c>
      <c r="CF35" s="56">
        <v>198.64099999999999</v>
      </c>
      <c r="CG35" s="56">
        <v>286.55700000000002</v>
      </c>
      <c r="CH35" s="56">
        <v>63.944000000000003</v>
      </c>
      <c r="CI35" s="56">
        <v>6.7370000000000001</v>
      </c>
      <c r="CJ35" s="56" t="s">
        <v>49</v>
      </c>
      <c r="CK35" s="56">
        <v>13.847</v>
      </c>
      <c r="CL35" s="56" t="s">
        <v>49</v>
      </c>
      <c r="CM35" s="56">
        <v>34.362000000000002</v>
      </c>
      <c r="CN35" s="56">
        <v>41.533000000000001</v>
      </c>
      <c r="CO35" s="56">
        <v>0.441</v>
      </c>
      <c r="CP35" s="56">
        <v>92.596000000000004</v>
      </c>
      <c r="CQ35" s="56">
        <v>145.6</v>
      </c>
      <c r="CR35" s="56">
        <v>167.80699999999999</v>
      </c>
      <c r="CS35" s="56">
        <v>225.48699999999999</v>
      </c>
      <c r="CT35" s="56" t="s">
        <v>49</v>
      </c>
      <c r="CU35" s="56" t="s">
        <v>49</v>
      </c>
      <c r="CV35" s="56" t="s">
        <v>49</v>
      </c>
      <c r="CW35" s="56" t="s">
        <v>49</v>
      </c>
      <c r="CX35" s="56" t="s">
        <v>49</v>
      </c>
      <c r="CY35" s="56" t="s">
        <v>49</v>
      </c>
      <c r="CZ35" s="56" t="s">
        <v>49</v>
      </c>
      <c r="DA35" s="56">
        <v>0.77100000000000002</v>
      </c>
    </row>
    <row r="36" spans="1:105" x14ac:dyDescent="0.2">
      <c r="A36" s="301">
        <v>1987</v>
      </c>
      <c r="B36" s="347">
        <v>4870.2</v>
      </c>
      <c r="C36" s="353">
        <v>2350</v>
      </c>
      <c r="D36" s="333">
        <v>5903.9</v>
      </c>
      <c r="E36" s="333"/>
      <c r="F36" s="334">
        <f t="shared" si="0"/>
        <v>1.2122500102665188</v>
      </c>
      <c r="G36" s="333"/>
      <c r="H36" s="326">
        <v>2793.1</v>
      </c>
      <c r="I36" s="357">
        <v>3533.25</v>
      </c>
      <c r="J36" s="229">
        <v>1828.6079999999999</v>
      </c>
      <c r="K36" s="229"/>
      <c r="L36" s="229">
        <v>1748.01</v>
      </c>
      <c r="P36" s="356">
        <v>41.796999999999997</v>
      </c>
      <c r="Q36" s="350"/>
      <c r="R36" s="350"/>
      <c r="S36" s="350"/>
      <c r="T36" s="350"/>
      <c r="U36" s="350"/>
      <c r="V36" s="350"/>
      <c r="W36" s="308">
        <v>1938.83</v>
      </c>
      <c r="X36" s="363">
        <v>3110.8</v>
      </c>
      <c r="AF36" s="364">
        <v>950.00199999999995</v>
      </c>
      <c r="AG36" s="365"/>
      <c r="AH36" s="365"/>
      <c r="AI36" s="365"/>
      <c r="AJ36" s="319">
        <v>180.21799999999999</v>
      </c>
      <c r="AK36" s="367"/>
      <c r="AL36" s="367"/>
      <c r="AM36" s="313"/>
      <c r="AN36" s="56">
        <v>1829.17</v>
      </c>
      <c r="AO36" s="56">
        <v>49.89</v>
      </c>
      <c r="AP36" s="313">
        <v>13703</v>
      </c>
      <c r="AR36" s="229">
        <v>2889.2060000000001</v>
      </c>
      <c r="AU36" s="369">
        <v>662.260311</v>
      </c>
      <c r="AW36" s="368">
        <v>2541.5438399999998</v>
      </c>
      <c r="AY36" s="315">
        <v>854.28700000000003</v>
      </c>
      <c r="AZ36" s="315">
        <v>1004.0170000000001</v>
      </c>
      <c r="BA36" s="315">
        <v>-149.72999999999999</v>
      </c>
      <c r="BC36" s="366">
        <v>3388.62</v>
      </c>
      <c r="BD36" s="56">
        <v>24.452999999999999</v>
      </c>
      <c r="BE36" s="56">
        <v>59.765000000000001</v>
      </c>
      <c r="BF36" s="56">
        <v>250.12899999999999</v>
      </c>
      <c r="BG36" s="56">
        <v>72.093000000000004</v>
      </c>
      <c r="BH36" s="56">
        <v>50.448999999999998</v>
      </c>
      <c r="BI36" s="56">
        <v>8.7910000000000004</v>
      </c>
      <c r="BJ36" s="56">
        <v>12.852</v>
      </c>
      <c r="BK36" s="56">
        <v>912.85</v>
      </c>
      <c r="BL36" s="56">
        <v>88.494</v>
      </c>
      <c r="BM36" s="56">
        <v>13.831</v>
      </c>
      <c r="BN36" s="56">
        <v>13.474</v>
      </c>
      <c r="BO36" s="56">
        <v>3.4159999999999999</v>
      </c>
      <c r="BP36" s="56">
        <v>20.367999999999999</v>
      </c>
      <c r="BQ36" s="56">
        <v>25.128</v>
      </c>
      <c r="BR36" s="56">
        <v>41.868000000000002</v>
      </c>
      <c r="BS36" s="56">
        <v>136.89400000000001</v>
      </c>
      <c r="BT36" s="56">
        <v>82.408000000000001</v>
      </c>
      <c r="BU36" s="56">
        <v>14.801</v>
      </c>
      <c r="BV36" s="56">
        <v>20.712</v>
      </c>
      <c r="BW36" s="56">
        <v>27.984999999999999</v>
      </c>
      <c r="BX36" s="56">
        <v>35.552999999999997</v>
      </c>
      <c r="BY36" s="56">
        <v>61.466000000000001</v>
      </c>
      <c r="BZ36" s="56" t="s">
        <v>49</v>
      </c>
      <c r="CA36" s="56">
        <v>84.397000000000006</v>
      </c>
      <c r="CB36" s="56">
        <v>204.94900000000001</v>
      </c>
      <c r="CC36" s="56">
        <v>5.3380000000000001</v>
      </c>
      <c r="CD36" s="56">
        <v>17.852</v>
      </c>
      <c r="CE36" s="56">
        <v>428.94</v>
      </c>
      <c r="CF36" s="56">
        <v>185.63800000000001</v>
      </c>
      <c r="CG36" s="56">
        <v>242.46100000000001</v>
      </c>
      <c r="CH36" s="56">
        <v>59.798999999999999</v>
      </c>
      <c r="CI36" s="56">
        <v>5.4820000000000002</v>
      </c>
      <c r="CJ36" s="56" t="s">
        <v>49</v>
      </c>
      <c r="CK36" s="56">
        <v>14.702</v>
      </c>
      <c r="CL36" s="56" t="s">
        <v>49</v>
      </c>
      <c r="CM36" s="56">
        <v>27.161000000000001</v>
      </c>
      <c r="CN36" s="56">
        <v>27.853000000000002</v>
      </c>
      <c r="CO36" s="56">
        <v>0.84099999999999997</v>
      </c>
      <c r="CP36" s="56">
        <v>92.311000000000007</v>
      </c>
      <c r="CQ36" s="56">
        <v>136.53399999999999</v>
      </c>
      <c r="CR36" s="56">
        <v>142.524</v>
      </c>
      <c r="CS36" s="56">
        <v>177.02600000000001</v>
      </c>
      <c r="CT36" s="56" t="s">
        <v>49</v>
      </c>
      <c r="CU36" s="56" t="s">
        <v>49</v>
      </c>
      <c r="CV36" s="56" t="s">
        <v>49</v>
      </c>
      <c r="CW36" s="56" t="s">
        <v>49</v>
      </c>
      <c r="CX36" s="56" t="s">
        <v>49</v>
      </c>
      <c r="CY36" s="56" t="s">
        <v>49</v>
      </c>
      <c r="CZ36" s="56" t="s">
        <v>49</v>
      </c>
      <c r="DA36" s="56">
        <v>1.659</v>
      </c>
    </row>
    <row r="37" spans="1:105" x14ac:dyDescent="0.2">
      <c r="A37" s="44">
        <v>1986</v>
      </c>
      <c r="B37" s="347">
        <v>4590.1000000000004</v>
      </c>
      <c r="C37" s="353">
        <v>2125</v>
      </c>
      <c r="D37" s="333">
        <v>5452.8899999999994</v>
      </c>
      <c r="E37" s="333"/>
      <c r="F37" s="334">
        <f t="shared" si="0"/>
        <v>1.187967582405612</v>
      </c>
      <c r="G37" s="333"/>
      <c r="H37" s="326">
        <v>2586.89</v>
      </c>
      <c r="I37" s="357">
        <v>3167.85</v>
      </c>
      <c r="J37" s="229">
        <v>1649.0239999999999</v>
      </c>
      <c r="K37" s="229"/>
      <c r="L37" s="229">
        <v>1530.7470000000001</v>
      </c>
      <c r="P37" s="356">
        <v>57.429000000000002</v>
      </c>
      <c r="Q37" s="350"/>
      <c r="R37" s="350"/>
      <c r="S37" s="350"/>
      <c r="T37" s="350"/>
      <c r="U37" s="350"/>
      <c r="V37" s="350"/>
      <c r="W37" s="308">
        <v>1895.95</v>
      </c>
      <c r="X37" s="363">
        <v>2866</v>
      </c>
      <c r="AF37" s="364">
        <v>841.36400000000003</v>
      </c>
      <c r="AG37" s="365"/>
      <c r="AH37" s="365"/>
      <c r="AI37" s="365"/>
      <c r="AJ37" s="319">
        <v>166.39599999999999</v>
      </c>
      <c r="AK37" s="367"/>
      <c r="AL37" s="367"/>
      <c r="AM37" s="313"/>
      <c r="AN37" s="56">
        <v>1756.44</v>
      </c>
      <c r="AO37" s="56">
        <v>28.9</v>
      </c>
      <c r="AP37" s="313">
        <v>14199</v>
      </c>
      <c r="AR37" s="229">
        <v>2667.1750000000002</v>
      </c>
      <c r="AU37" s="369">
        <v>634.31240200000002</v>
      </c>
      <c r="AW37" s="368">
        <v>2539.9146559999999</v>
      </c>
      <c r="AY37" s="315">
        <v>769.15499999999997</v>
      </c>
      <c r="AZ37" s="315">
        <v>990.38199999999995</v>
      </c>
      <c r="BA37" s="315">
        <v>-221.227</v>
      </c>
      <c r="BC37" s="366">
        <v>3042.4250000000002</v>
      </c>
      <c r="BD37" s="56">
        <v>24.530999999999999</v>
      </c>
      <c r="BE37" s="56">
        <v>59.164999999999999</v>
      </c>
      <c r="BF37" s="56">
        <v>243.70099999999999</v>
      </c>
      <c r="BG37" s="56">
        <v>68.257999999999996</v>
      </c>
      <c r="BH37" s="56">
        <v>46.000999999999998</v>
      </c>
      <c r="BI37" s="56">
        <v>9.9610000000000003</v>
      </c>
      <c r="BJ37" s="56">
        <v>12.295999999999999</v>
      </c>
      <c r="BK37" s="56">
        <v>864.59</v>
      </c>
      <c r="BL37" s="56">
        <v>83.734999999999999</v>
      </c>
      <c r="BM37" s="56">
        <v>8.9090000000000007</v>
      </c>
      <c r="BN37" s="56">
        <v>13.766999999999999</v>
      </c>
      <c r="BO37" s="56">
        <v>3.4089999999999998</v>
      </c>
      <c r="BP37" s="56">
        <v>19.119</v>
      </c>
      <c r="BQ37" s="56">
        <v>19.765999999999998</v>
      </c>
      <c r="BR37" s="56">
        <v>30.324999999999999</v>
      </c>
      <c r="BS37" s="56">
        <v>123.23099999999999</v>
      </c>
      <c r="BT37" s="56">
        <v>72.947000000000003</v>
      </c>
      <c r="BU37" s="56">
        <v>14.856</v>
      </c>
      <c r="BV37" s="56">
        <v>32.093000000000004</v>
      </c>
      <c r="BW37" s="56">
        <v>48.079000000000001</v>
      </c>
      <c r="BX37" s="56">
        <v>33.722999999999999</v>
      </c>
      <c r="BY37" s="56">
        <v>62.076999999999998</v>
      </c>
      <c r="BZ37" s="56" t="s">
        <v>49</v>
      </c>
      <c r="CA37" s="56">
        <v>77.241</v>
      </c>
      <c r="CB37" s="56">
        <v>190.31899999999999</v>
      </c>
      <c r="CC37" s="56">
        <v>4.1740000000000004</v>
      </c>
      <c r="CD37" s="56">
        <v>15.396000000000001</v>
      </c>
      <c r="CE37" s="56">
        <v>382.57600000000002</v>
      </c>
      <c r="CF37" s="56">
        <v>178.434</v>
      </c>
      <c r="CG37" s="56">
        <v>203.6</v>
      </c>
      <c r="CH37" s="56">
        <v>50.914999999999999</v>
      </c>
      <c r="CI37" s="56">
        <v>5.7039999999999997</v>
      </c>
      <c r="CJ37" s="56" t="s">
        <v>49</v>
      </c>
      <c r="CK37" s="56">
        <v>12.271000000000001</v>
      </c>
      <c r="CL37" s="56" t="s">
        <v>49</v>
      </c>
      <c r="CM37" s="56">
        <v>16.788</v>
      </c>
      <c r="CN37" s="56">
        <v>26.564</v>
      </c>
      <c r="CO37" s="56">
        <v>0.54200000000000004</v>
      </c>
      <c r="CP37" s="56">
        <v>93.902000000000001</v>
      </c>
      <c r="CQ37" s="56">
        <v>116.041</v>
      </c>
      <c r="CR37" s="56">
        <v>146.078</v>
      </c>
      <c r="CS37" s="56">
        <v>158.898</v>
      </c>
      <c r="CT37" s="56" t="s">
        <v>49</v>
      </c>
      <c r="CU37" s="56" t="s">
        <v>49</v>
      </c>
      <c r="CV37" s="56" t="s">
        <v>49</v>
      </c>
      <c r="CW37" s="56" t="s">
        <v>49</v>
      </c>
      <c r="CX37" s="56" t="s">
        <v>49</v>
      </c>
      <c r="CY37" s="56" t="s">
        <v>49</v>
      </c>
      <c r="CZ37" s="56" t="s">
        <v>49</v>
      </c>
      <c r="DA37" s="56">
        <v>0.56499999999999995</v>
      </c>
    </row>
    <row r="38" spans="1:105" x14ac:dyDescent="0.2">
      <c r="A38" s="44">
        <v>1985</v>
      </c>
      <c r="B38" s="347">
        <v>4346.7</v>
      </c>
      <c r="C38" s="353">
        <v>1823</v>
      </c>
      <c r="D38" s="333">
        <v>4894.6499999999996</v>
      </c>
      <c r="E38" s="333"/>
      <c r="F38" s="334">
        <f t="shared" si="0"/>
        <v>1.1260611498378079</v>
      </c>
      <c r="G38" s="333"/>
      <c r="H38" s="326">
        <v>2322.66</v>
      </c>
      <c r="I38" s="357">
        <v>2843.49</v>
      </c>
      <c r="J38" s="229">
        <v>1450.249</v>
      </c>
      <c r="K38" s="229"/>
      <c r="L38" s="229">
        <v>1359.106</v>
      </c>
      <c r="P38" s="356">
        <v>50.698999999999998</v>
      </c>
      <c r="Q38" s="350"/>
      <c r="R38" s="350"/>
      <c r="S38" s="350"/>
      <c r="T38" s="350"/>
      <c r="U38" s="350"/>
      <c r="V38" s="350"/>
      <c r="W38" s="308">
        <v>1546.67</v>
      </c>
      <c r="X38" s="363">
        <v>2571.9899999999998</v>
      </c>
      <c r="AF38" s="364">
        <v>747.57600000000002</v>
      </c>
      <c r="AG38" s="365"/>
      <c r="AH38" s="365"/>
      <c r="AI38" s="365"/>
      <c r="AJ38" s="319">
        <v>157.636</v>
      </c>
      <c r="AK38" s="367"/>
      <c r="AL38" s="367"/>
      <c r="AM38" s="313"/>
      <c r="AN38" s="56">
        <v>1630.79</v>
      </c>
      <c r="AO38" s="56">
        <v>23.26</v>
      </c>
      <c r="AP38" s="313">
        <v>14407</v>
      </c>
      <c r="AR38" s="229">
        <v>2414.8139999999999</v>
      </c>
      <c r="AU38" s="369">
        <v>609.58407999999997</v>
      </c>
      <c r="AW38" s="368">
        <v>2237.3316159999999</v>
      </c>
      <c r="AY38" s="315">
        <v>734.03700000000003</v>
      </c>
      <c r="AZ38" s="315">
        <v>946.34400000000005</v>
      </c>
      <c r="BA38" s="315">
        <v>-212.30799999999999</v>
      </c>
      <c r="BC38" s="366">
        <v>2700.61</v>
      </c>
      <c r="BD38" s="56">
        <v>25.594999999999999</v>
      </c>
      <c r="BE38" s="56">
        <v>75.899000000000001</v>
      </c>
      <c r="BF38" s="56">
        <v>242.221</v>
      </c>
      <c r="BG38" s="56">
        <v>64.765000000000001</v>
      </c>
      <c r="BH38" s="56">
        <v>41.597000000000001</v>
      </c>
      <c r="BI38" s="56">
        <v>11.106</v>
      </c>
      <c r="BJ38" s="56">
        <v>12.061</v>
      </c>
      <c r="BK38" s="56">
        <v>702.77700000000004</v>
      </c>
      <c r="BL38" s="56">
        <v>66.444000000000003</v>
      </c>
      <c r="BM38" s="56">
        <v>7.1470000000000002</v>
      </c>
      <c r="BN38" s="56">
        <v>9.0969999999999995</v>
      </c>
      <c r="BO38" s="56">
        <v>2.9689999999999999</v>
      </c>
      <c r="BP38" s="56">
        <v>17.780999999999999</v>
      </c>
      <c r="BQ38" s="56">
        <v>17.808</v>
      </c>
      <c r="BR38" s="56">
        <v>25.917999999999999</v>
      </c>
      <c r="BS38" s="56">
        <v>97.11</v>
      </c>
      <c r="BT38" s="56">
        <v>62.313000000000002</v>
      </c>
      <c r="BU38" s="56">
        <v>13.313000000000001</v>
      </c>
      <c r="BV38" s="56">
        <v>15.153</v>
      </c>
      <c r="BW38" s="56">
        <v>41.914000000000001</v>
      </c>
      <c r="BX38" s="56">
        <v>31.702000000000002</v>
      </c>
      <c r="BY38" s="56">
        <v>59.323</v>
      </c>
      <c r="BZ38" s="56" t="s">
        <v>49</v>
      </c>
      <c r="CA38" s="56">
        <v>62.271000000000001</v>
      </c>
      <c r="CB38" s="56">
        <v>144.80600000000001</v>
      </c>
      <c r="CC38" s="56">
        <v>3.617</v>
      </c>
      <c r="CD38" s="56">
        <v>13.584</v>
      </c>
      <c r="CE38" s="56">
        <v>352.54199999999997</v>
      </c>
      <c r="CF38" s="56">
        <v>175.70400000000001</v>
      </c>
      <c r="CG38" s="56">
        <v>176.297</v>
      </c>
      <c r="CH38" s="56">
        <v>47.771000000000001</v>
      </c>
      <c r="CI38" s="56">
        <v>5.4320000000000004</v>
      </c>
      <c r="CJ38" s="56" t="s">
        <v>49</v>
      </c>
      <c r="CK38" s="56">
        <v>9.532</v>
      </c>
      <c r="CL38" s="56" t="s">
        <v>49</v>
      </c>
      <c r="CM38" s="56">
        <v>16.588000000000001</v>
      </c>
      <c r="CN38" s="56">
        <v>22.254999999999999</v>
      </c>
      <c r="CO38" s="56">
        <v>0.54100000000000004</v>
      </c>
      <c r="CP38" s="56">
        <v>83.813999999999993</v>
      </c>
      <c r="CQ38" s="56">
        <v>94.882999999999996</v>
      </c>
      <c r="CR38" s="56">
        <v>134.55000000000001</v>
      </c>
      <c r="CS38" s="56">
        <v>138.72300000000001</v>
      </c>
      <c r="CT38" s="56" t="s">
        <v>49</v>
      </c>
      <c r="CU38" s="56" t="s">
        <v>49</v>
      </c>
      <c r="CV38" s="56" t="s">
        <v>49</v>
      </c>
      <c r="CW38" s="56" t="s">
        <v>49</v>
      </c>
      <c r="CX38" s="56" t="s">
        <v>49</v>
      </c>
      <c r="CY38" s="56" t="s">
        <v>49</v>
      </c>
      <c r="CZ38" s="56" t="s">
        <v>49</v>
      </c>
      <c r="DA38" s="56">
        <v>1.052</v>
      </c>
    </row>
    <row r="39" spans="1:105" x14ac:dyDescent="0.2">
      <c r="A39" s="44">
        <v>1984</v>
      </c>
      <c r="B39" s="347">
        <v>4040.7</v>
      </c>
      <c r="C39" s="353">
        <v>1572</v>
      </c>
      <c r="D39" s="333">
        <v>4292.25</v>
      </c>
      <c r="E39" s="333"/>
      <c r="F39" s="334">
        <f t="shared" ref="F39:F70" si="1">D39/B39</f>
        <v>1.0622540648897469</v>
      </c>
      <c r="G39" s="333"/>
      <c r="H39" s="326">
        <v>1971.63</v>
      </c>
      <c r="I39" s="357">
        <v>2604.84</v>
      </c>
      <c r="J39" s="229">
        <v>1243.2940000000001</v>
      </c>
      <c r="K39" s="229"/>
      <c r="L39" s="229">
        <v>1249.6420000000001</v>
      </c>
      <c r="P39" s="356">
        <v>31.834</v>
      </c>
      <c r="Q39" s="350"/>
      <c r="R39" s="350"/>
      <c r="S39" s="350"/>
      <c r="T39" s="350"/>
      <c r="U39" s="350"/>
      <c r="V39" s="350"/>
      <c r="W39" s="308">
        <v>1211.57</v>
      </c>
      <c r="X39" s="363">
        <v>2320.62</v>
      </c>
      <c r="AF39" s="364">
        <v>658.04300000000001</v>
      </c>
      <c r="AG39" s="365"/>
      <c r="AH39" s="365"/>
      <c r="AI39" s="365"/>
      <c r="AJ39" s="319">
        <v>147.905</v>
      </c>
      <c r="AK39" s="367"/>
      <c r="AL39" s="367"/>
      <c r="AM39" s="313"/>
      <c r="AN39" s="56">
        <v>1508.6</v>
      </c>
      <c r="AO39" s="56">
        <v>18.71</v>
      </c>
      <c r="AP39" s="313">
        <v>14483</v>
      </c>
      <c r="AR39" s="229">
        <v>2182.1210000000001</v>
      </c>
      <c r="AU39" s="369">
        <v>541.26734099999999</v>
      </c>
      <c r="AW39" s="368">
        <v>1793</v>
      </c>
      <c r="AY39" s="315">
        <v>666.43799999999999</v>
      </c>
      <c r="AZ39" s="315">
        <v>851.80499999999995</v>
      </c>
      <c r="BA39" s="315">
        <v>-185.36699999999999</v>
      </c>
      <c r="BC39" s="366">
        <v>2360.8969999999999</v>
      </c>
      <c r="BD39" s="56">
        <v>25.315999999999999</v>
      </c>
      <c r="BE39" s="56">
        <v>65.989000000000004</v>
      </c>
      <c r="BF39" s="56">
        <v>219.27</v>
      </c>
      <c r="BG39" s="56">
        <v>63.116999999999997</v>
      </c>
      <c r="BH39" s="56">
        <v>40.771000000000001</v>
      </c>
      <c r="BI39" s="56">
        <v>11.763999999999999</v>
      </c>
      <c r="BJ39" s="56">
        <v>10.581</v>
      </c>
      <c r="BK39" s="56">
        <v>626.78200000000004</v>
      </c>
      <c r="BL39" s="56">
        <v>57.061999999999998</v>
      </c>
      <c r="BM39" s="56">
        <v>8.2449999999999992</v>
      </c>
      <c r="BN39" s="56">
        <v>8.0449999999999999</v>
      </c>
      <c r="BO39" s="56">
        <v>2.2469999999999999</v>
      </c>
      <c r="BP39" s="56">
        <v>17.728000000000002</v>
      </c>
      <c r="BQ39" s="56">
        <v>15.977</v>
      </c>
      <c r="BR39" s="56">
        <v>20.14</v>
      </c>
      <c r="BS39" s="56">
        <v>108.852</v>
      </c>
      <c r="BT39" s="56">
        <v>46.884999999999998</v>
      </c>
      <c r="BU39" s="56">
        <v>7.64</v>
      </c>
      <c r="BV39" s="56">
        <v>12.590999999999999</v>
      </c>
      <c r="BW39" s="56">
        <v>54.435000000000002</v>
      </c>
      <c r="BX39" s="56">
        <v>28.032</v>
      </c>
      <c r="BY39" s="56">
        <v>56.488</v>
      </c>
      <c r="BZ39" s="56" t="s">
        <v>49</v>
      </c>
      <c r="CA39" s="56">
        <v>54.746000000000002</v>
      </c>
      <c r="CB39" s="56">
        <v>100.98399999999999</v>
      </c>
      <c r="CC39" s="56">
        <v>3.36</v>
      </c>
      <c r="CD39" s="56">
        <v>14.048999999999999</v>
      </c>
      <c r="CE39" s="56">
        <v>306.22000000000003</v>
      </c>
      <c r="CF39" s="56">
        <v>152.66499999999999</v>
      </c>
      <c r="CG39" s="56">
        <v>153.00800000000001</v>
      </c>
      <c r="CH39" s="56">
        <v>39.372</v>
      </c>
      <c r="CI39" s="56">
        <v>4.3280000000000003</v>
      </c>
      <c r="CJ39" s="56" t="s">
        <v>49</v>
      </c>
      <c r="CK39" s="56">
        <v>8.2349999999999994</v>
      </c>
      <c r="CL39" s="56" t="s">
        <v>49</v>
      </c>
      <c r="CM39" s="56">
        <v>13.29</v>
      </c>
      <c r="CN39" s="56">
        <v>20.867000000000001</v>
      </c>
      <c r="CO39" s="56">
        <v>0.54700000000000004</v>
      </c>
      <c r="CP39" s="56">
        <v>74.144999999999996</v>
      </c>
      <c r="CQ39" s="56">
        <v>79.631</v>
      </c>
      <c r="CR39" s="56">
        <v>120.18899999999999</v>
      </c>
      <c r="CS39" s="56">
        <v>127.224</v>
      </c>
      <c r="CT39" s="56" t="s">
        <v>49</v>
      </c>
      <c r="CU39" s="56" t="s">
        <v>49</v>
      </c>
      <c r="CV39" s="56" t="s">
        <v>49</v>
      </c>
      <c r="CW39" s="56" t="s">
        <v>49</v>
      </c>
      <c r="CX39" s="56" t="s">
        <v>49</v>
      </c>
      <c r="CY39" s="56" t="s">
        <v>49</v>
      </c>
      <c r="CZ39" s="56" t="s">
        <v>49</v>
      </c>
      <c r="DA39" s="56">
        <v>1.276</v>
      </c>
    </row>
    <row r="40" spans="1:105" x14ac:dyDescent="0.2">
      <c r="A40" s="44">
        <v>1983</v>
      </c>
      <c r="B40" s="347">
        <v>3638.1</v>
      </c>
      <c r="C40" s="353">
        <v>1377</v>
      </c>
      <c r="D40" s="333">
        <v>3750.23</v>
      </c>
      <c r="E40" s="333"/>
      <c r="F40" s="334">
        <f t="shared" si="1"/>
        <v>1.0308210329567631</v>
      </c>
      <c r="G40" s="333"/>
      <c r="H40" s="326">
        <v>1754.01</v>
      </c>
      <c r="I40" s="357">
        <v>2234.7199999999998</v>
      </c>
      <c r="J40" s="229">
        <v>1116.384</v>
      </c>
      <c r="K40" s="229"/>
      <c r="L40" s="229">
        <v>1071.7270000000001</v>
      </c>
      <c r="P40" s="356">
        <v>34.177</v>
      </c>
      <c r="Q40" s="350"/>
      <c r="R40" s="350"/>
      <c r="S40" s="350"/>
      <c r="T40" s="350"/>
      <c r="U40" s="350"/>
      <c r="V40" s="350"/>
      <c r="W40" s="308">
        <v>1258.6400000000001</v>
      </c>
      <c r="X40" s="363">
        <v>1996.22</v>
      </c>
      <c r="AF40" s="364">
        <v>550.65300000000002</v>
      </c>
      <c r="AG40" s="365"/>
      <c r="AH40" s="365"/>
      <c r="AI40" s="365"/>
      <c r="AJ40" s="319">
        <v>123.922</v>
      </c>
      <c r="AK40" s="367"/>
      <c r="AL40" s="367"/>
      <c r="AM40" s="313"/>
      <c r="AN40" s="56">
        <v>1316.78</v>
      </c>
      <c r="AO40" s="56">
        <v>15.47</v>
      </c>
      <c r="AP40" s="313">
        <v>14469</v>
      </c>
      <c r="AR40" s="229">
        <v>1873.9179999999999</v>
      </c>
      <c r="AW40" s="368">
        <v>1813.3</v>
      </c>
      <c r="AY40" s="315">
        <v>600.56200000000001</v>
      </c>
      <c r="AZ40" s="315">
        <v>808.36400000000003</v>
      </c>
      <c r="BA40" s="315">
        <v>-207.80199999999999</v>
      </c>
      <c r="BC40" s="366">
        <v>2082.7449999999999</v>
      </c>
      <c r="BD40" s="56">
        <v>26.213999999999999</v>
      </c>
      <c r="BE40" s="56">
        <v>61.676000000000002</v>
      </c>
      <c r="BF40" s="56">
        <v>196.44499999999999</v>
      </c>
      <c r="BG40" s="56">
        <v>52.156999999999996</v>
      </c>
      <c r="BH40" s="56">
        <v>35.564</v>
      </c>
      <c r="BI40" s="56">
        <v>7.0789999999999997</v>
      </c>
      <c r="BJ40" s="56">
        <v>9.5139999999999993</v>
      </c>
      <c r="BK40" s="56">
        <v>543.05700000000002</v>
      </c>
      <c r="BL40" s="56">
        <v>55.973999999999997</v>
      </c>
      <c r="BM40" s="56">
        <v>6.3259999999999996</v>
      </c>
      <c r="BN40" s="56">
        <v>5.5709999999999997</v>
      </c>
      <c r="BO40" s="56">
        <v>2.0070000000000001</v>
      </c>
      <c r="BP40" s="56">
        <v>15.371</v>
      </c>
      <c r="BQ40" s="56">
        <v>15.226000000000001</v>
      </c>
      <c r="BR40" s="56">
        <v>16.190999999999999</v>
      </c>
      <c r="BS40" s="56">
        <v>73.332999999999998</v>
      </c>
      <c r="BT40" s="56">
        <v>46.344000000000001</v>
      </c>
      <c r="BU40" s="56">
        <v>6.6580000000000004</v>
      </c>
      <c r="BV40" s="56">
        <v>11.564</v>
      </c>
      <c r="BW40" s="56">
        <v>48.444000000000003</v>
      </c>
      <c r="BX40" s="56">
        <v>23.757999999999999</v>
      </c>
      <c r="BY40" s="56">
        <v>51.232999999999997</v>
      </c>
      <c r="BZ40" s="56" t="s">
        <v>49</v>
      </c>
      <c r="CA40" s="56">
        <v>49.877000000000002</v>
      </c>
      <c r="CB40" s="56">
        <v>94.725999999999999</v>
      </c>
      <c r="CC40" s="56">
        <v>2.94</v>
      </c>
      <c r="CD40" s="56">
        <v>10.16</v>
      </c>
      <c r="CE40" s="56">
        <v>261.46800000000002</v>
      </c>
      <c r="CF40" s="56">
        <v>129.678</v>
      </c>
      <c r="CG40" s="56">
        <v>131.31700000000001</v>
      </c>
      <c r="CH40" s="56">
        <v>31.943000000000001</v>
      </c>
      <c r="CI40" s="56">
        <v>3.9119999999999999</v>
      </c>
      <c r="CJ40" s="56" t="s">
        <v>49</v>
      </c>
      <c r="CK40" s="56">
        <v>7.0789999999999997</v>
      </c>
      <c r="CL40" s="56" t="s">
        <v>49</v>
      </c>
      <c r="CM40" s="56">
        <v>12.653</v>
      </c>
      <c r="CN40" s="56">
        <v>15.377000000000001</v>
      </c>
      <c r="CO40" s="56">
        <v>0.47299999999999998</v>
      </c>
      <c r="CP40" s="56">
        <v>70.796999999999997</v>
      </c>
      <c r="CQ40" s="56">
        <v>82.846999999999994</v>
      </c>
      <c r="CR40" s="56">
        <v>97.126999999999995</v>
      </c>
      <c r="CS40" s="56">
        <v>109.346</v>
      </c>
      <c r="CT40" s="56" t="s">
        <v>49</v>
      </c>
      <c r="CU40" s="56" t="s">
        <v>49</v>
      </c>
      <c r="CV40" s="56" t="s">
        <v>49</v>
      </c>
      <c r="CW40" s="56" t="s">
        <v>49</v>
      </c>
      <c r="CX40" s="56" t="s">
        <v>49</v>
      </c>
      <c r="CY40" s="56" t="s">
        <v>49</v>
      </c>
      <c r="CZ40" s="56" t="s">
        <v>49</v>
      </c>
      <c r="DA40" s="56">
        <v>0.55800000000000005</v>
      </c>
    </row>
    <row r="41" spans="1:105" x14ac:dyDescent="0.2">
      <c r="A41" s="44">
        <v>1982</v>
      </c>
      <c r="B41" s="347">
        <v>3345</v>
      </c>
      <c r="C41" s="353">
        <v>1142</v>
      </c>
      <c r="D41" s="333">
        <v>3400.84</v>
      </c>
      <c r="E41" s="333"/>
      <c r="F41" s="334">
        <f t="shared" si="1"/>
        <v>1.0166935724962631</v>
      </c>
      <c r="G41" s="333"/>
      <c r="H41" s="326">
        <v>1593.25</v>
      </c>
      <c r="I41" s="357">
        <v>2000.45</v>
      </c>
      <c r="J41" s="229">
        <v>1031.175</v>
      </c>
      <c r="K41" s="229"/>
      <c r="L41" s="229">
        <v>954.40499999999997</v>
      </c>
      <c r="P41" s="356">
        <v>25.791</v>
      </c>
      <c r="Q41" s="350"/>
      <c r="R41" s="350"/>
      <c r="S41" s="350"/>
      <c r="T41" s="350"/>
      <c r="U41" s="350"/>
      <c r="V41" s="350"/>
      <c r="W41" s="308">
        <v>1046.54</v>
      </c>
      <c r="X41" s="363">
        <v>1807.59</v>
      </c>
      <c r="AF41" s="364">
        <v>479.79199999999997</v>
      </c>
      <c r="AG41" s="365"/>
      <c r="AH41" s="365"/>
      <c r="AI41" s="365"/>
      <c r="AJ41" s="319">
        <v>124.874</v>
      </c>
      <c r="AK41" s="367"/>
      <c r="AL41" s="367"/>
      <c r="AM41" s="313"/>
      <c r="AN41" s="56">
        <v>1224.28</v>
      </c>
      <c r="AO41" s="56">
        <v>13.2</v>
      </c>
      <c r="AP41" s="313">
        <v>14451</v>
      </c>
      <c r="AR41" s="229">
        <v>1690.665</v>
      </c>
      <c r="AW41" s="368">
        <v>1458.1</v>
      </c>
      <c r="AY41" s="315">
        <v>617.76599999999996</v>
      </c>
      <c r="AZ41" s="315">
        <v>745.74300000000005</v>
      </c>
      <c r="BA41" s="315">
        <v>-127.977</v>
      </c>
      <c r="BC41" s="366">
        <v>1891.3389999999999</v>
      </c>
      <c r="BD41" s="56">
        <v>26.189</v>
      </c>
      <c r="BE41" s="56">
        <v>60.476999999999997</v>
      </c>
      <c r="BF41" s="56">
        <v>188.54300000000001</v>
      </c>
      <c r="BG41" s="56">
        <v>42.027000000000001</v>
      </c>
      <c r="BH41" s="56">
        <v>25.867999999999999</v>
      </c>
      <c r="BI41" s="56">
        <v>7.24</v>
      </c>
      <c r="BJ41" s="56">
        <v>8.9190000000000005</v>
      </c>
      <c r="BK41" s="56">
        <v>523.65099999999995</v>
      </c>
      <c r="BL41" s="56">
        <v>54.686999999999998</v>
      </c>
      <c r="BM41" s="56">
        <v>5.319</v>
      </c>
      <c r="BN41" s="56">
        <v>5.2779999999999996</v>
      </c>
      <c r="BO41" s="56">
        <v>2.0939999999999999</v>
      </c>
      <c r="BP41" s="56">
        <v>14.382999999999999</v>
      </c>
      <c r="BQ41" s="56">
        <v>14.175000000000001</v>
      </c>
      <c r="BR41" s="56">
        <v>14.827</v>
      </c>
      <c r="BS41" s="56">
        <v>75.343000000000004</v>
      </c>
      <c r="BT41" s="56">
        <v>46.225000000000001</v>
      </c>
      <c r="BU41" s="56">
        <v>6.0060000000000002</v>
      </c>
      <c r="BV41" s="56">
        <v>10.750999999999999</v>
      </c>
      <c r="BW41" s="56">
        <v>48.444000000000003</v>
      </c>
      <c r="BX41" s="56">
        <v>21.064</v>
      </c>
      <c r="BY41" s="56">
        <v>49.948999999999998</v>
      </c>
      <c r="BZ41" s="56" t="s">
        <v>49</v>
      </c>
      <c r="CA41" s="56">
        <v>45.447000000000003</v>
      </c>
      <c r="CB41" s="56">
        <v>93.373999999999995</v>
      </c>
      <c r="CC41" s="56">
        <v>2.5030000000000001</v>
      </c>
      <c r="CD41" s="56">
        <v>7.2610000000000001</v>
      </c>
      <c r="CE41" s="56">
        <v>233.68299999999999</v>
      </c>
      <c r="CF41" s="56">
        <v>116.66</v>
      </c>
      <c r="CG41" s="56">
        <v>116.73399999999999</v>
      </c>
      <c r="CH41" s="56">
        <v>27.657</v>
      </c>
      <c r="CI41" s="56">
        <v>3.3250000000000002</v>
      </c>
      <c r="CJ41" s="56" t="s">
        <v>49</v>
      </c>
      <c r="CK41" s="56">
        <v>6.673</v>
      </c>
      <c r="CL41" s="56" t="s">
        <v>49</v>
      </c>
      <c r="CM41" s="56">
        <v>10.965999999999999</v>
      </c>
      <c r="CN41" s="56">
        <v>14.768000000000001</v>
      </c>
      <c r="CO41" s="56">
        <v>0.28899999999999998</v>
      </c>
      <c r="CP41" s="56">
        <v>64.263000000000005</v>
      </c>
      <c r="CQ41" s="56">
        <v>80.177000000000007</v>
      </c>
      <c r="CR41" s="56">
        <v>85.388000000000005</v>
      </c>
      <c r="CS41" s="56">
        <v>90.542000000000002</v>
      </c>
      <c r="CT41" s="56" t="s">
        <v>49</v>
      </c>
      <c r="CU41" s="56" t="s">
        <v>49</v>
      </c>
      <c r="CV41" s="56" t="s">
        <v>49</v>
      </c>
      <c r="CW41" s="56" t="s">
        <v>49</v>
      </c>
      <c r="CX41" s="56" t="s">
        <v>49</v>
      </c>
      <c r="CY41" s="56" t="s">
        <v>49</v>
      </c>
      <c r="CZ41" s="56" t="s">
        <v>49</v>
      </c>
      <c r="DA41" s="56">
        <v>0.94799999999999995</v>
      </c>
    </row>
    <row r="42" spans="1:105" x14ac:dyDescent="0.2">
      <c r="A42" s="44">
        <v>1981</v>
      </c>
      <c r="B42" s="347">
        <v>3210.9</v>
      </c>
      <c r="C42" s="353">
        <v>997.9</v>
      </c>
      <c r="D42" s="333">
        <v>3179.65</v>
      </c>
      <c r="E42" s="333"/>
      <c r="F42" s="334">
        <f t="shared" si="1"/>
        <v>0.99026752623874925</v>
      </c>
      <c r="G42" s="333"/>
      <c r="H42" s="326">
        <v>1521.19</v>
      </c>
      <c r="I42" s="357">
        <v>1985.72</v>
      </c>
      <c r="J42" s="308">
        <v>998.26099999999997</v>
      </c>
      <c r="K42" s="308"/>
      <c r="L42" s="229">
        <v>945.53700000000003</v>
      </c>
      <c r="P42" s="356">
        <v>23.023</v>
      </c>
      <c r="Q42" s="350"/>
      <c r="R42" s="350"/>
      <c r="S42" s="350"/>
      <c r="T42" s="350"/>
      <c r="U42" s="350"/>
      <c r="V42" s="350"/>
      <c r="W42" s="308">
        <v>875</v>
      </c>
      <c r="X42" s="363">
        <v>1658.46</v>
      </c>
      <c r="AF42" s="364">
        <v>442.06200000000001</v>
      </c>
      <c r="AG42" s="365"/>
      <c r="AH42" s="365"/>
      <c r="AI42" s="365"/>
      <c r="AJ42" s="319">
        <v>110.108</v>
      </c>
      <c r="AK42" s="367"/>
      <c r="AL42" s="367"/>
      <c r="AM42" s="313"/>
      <c r="AN42" s="56">
        <v>1131.54</v>
      </c>
      <c r="AO42" s="56">
        <v>11.42</v>
      </c>
      <c r="AP42" s="313">
        <v>14414</v>
      </c>
      <c r="AR42" s="229">
        <v>1624.3430000000001</v>
      </c>
      <c r="AW42" s="368">
        <v>1267.8</v>
      </c>
      <c r="AY42" s="315">
        <v>599.27200000000005</v>
      </c>
      <c r="AZ42" s="315">
        <v>678.24099999999999</v>
      </c>
      <c r="BA42" s="315">
        <v>-78.968000000000004</v>
      </c>
      <c r="BC42" s="366">
        <v>1644.019</v>
      </c>
      <c r="BD42" s="56">
        <v>23.344999999999999</v>
      </c>
      <c r="BE42" s="56">
        <v>48.725000000000001</v>
      </c>
      <c r="BF42" s="56">
        <v>169.32900000000001</v>
      </c>
      <c r="BG42" s="56">
        <v>40.649000000000001</v>
      </c>
      <c r="BH42" s="56">
        <v>25.606999999999999</v>
      </c>
      <c r="BI42" s="56">
        <v>6.915</v>
      </c>
      <c r="BJ42" s="56">
        <v>8.1259999999999994</v>
      </c>
      <c r="BK42" s="56">
        <v>484.995</v>
      </c>
      <c r="BL42" s="56">
        <v>46.746000000000002</v>
      </c>
      <c r="BM42" s="56">
        <v>5.52</v>
      </c>
      <c r="BN42" s="56">
        <v>5.6230000000000002</v>
      </c>
      <c r="BO42" s="56">
        <v>1.738</v>
      </c>
      <c r="BP42" s="56">
        <v>14.904</v>
      </c>
      <c r="BQ42" s="56">
        <v>12.683999999999999</v>
      </c>
      <c r="BR42" s="56">
        <v>12.734</v>
      </c>
      <c r="BS42" s="56">
        <v>72.954999999999998</v>
      </c>
      <c r="BT42" s="56">
        <v>44.84</v>
      </c>
      <c r="BU42" s="56">
        <v>6.242</v>
      </c>
      <c r="BV42" s="56">
        <v>11.323</v>
      </c>
      <c r="BW42" s="56">
        <v>41.899000000000001</v>
      </c>
      <c r="BX42" s="56">
        <v>19.486000000000001</v>
      </c>
      <c r="BY42" s="56">
        <v>42.99</v>
      </c>
      <c r="BZ42" s="56" t="s">
        <v>49</v>
      </c>
      <c r="CA42" s="56">
        <v>42.62</v>
      </c>
      <c r="CB42" s="56">
        <v>87.724999999999994</v>
      </c>
      <c r="CC42" s="56">
        <v>2.2850000000000001</v>
      </c>
      <c r="CD42" s="56">
        <v>7.3109999999999999</v>
      </c>
      <c r="CE42" s="56">
        <v>224.18</v>
      </c>
      <c r="CF42" s="56">
        <v>114.13500000000001</v>
      </c>
      <c r="CG42" s="56">
        <v>109.773</v>
      </c>
      <c r="CH42" s="56">
        <v>27.994</v>
      </c>
      <c r="CI42" s="56">
        <v>3.149</v>
      </c>
      <c r="CJ42" s="56" t="s">
        <v>49</v>
      </c>
      <c r="CK42" s="56">
        <v>6.6639999999999997</v>
      </c>
      <c r="CL42" s="56" t="s">
        <v>49</v>
      </c>
      <c r="CM42" s="56">
        <v>8.2710000000000008</v>
      </c>
      <c r="CN42" s="56">
        <v>13.615</v>
      </c>
      <c r="CO42" s="56">
        <v>0.27200000000000002</v>
      </c>
      <c r="CP42" s="56">
        <v>64.125</v>
      </c>
      <c r="CQ42" s="56">
        <v>30.088999999999999</v>
      </c>
      <c r="CR42" s="56">
        <v>79.277000000000001</v>
      </c>
      <c r="CS42" s="56">
        <v>82.796999999999997</v>
      </c>
      <c r="CT42" s="56" t="s">
        <v>49</v>
      </c>
      <c r="CU42" s="56" t="s">
        <v>49</v>
      </c>
      <c r="CV42" s="56" t="s">
        <v>49</v>
      </c>
      <c r="CW42" s="56" t="s">
        <v>49</v>
      </c>
      <c r="CX42" s="56" t="s">
        <v>49</v>
      </c>
      <c r="CY42" s="56" t="s">
        <v>49</v>
      </c>
      <c r="CZ42" s="56" t="s">
        <v>49</v>
      </c>
      <c r="DA42" s="56">
        <v>0.81499999999999995</v>
      </c>
    </row>
    <row r="43" spans="1:105" x14ac:dyDescent="0.2">
      <c r="A43" s="44">
        <v>1980</v>
      </c>
      <c r="B43" s="347">
        <v>2862.5</v>
      </c>
      <c r="C43" s="353">
        <v>907.7</v>
      </c>
      <c r="D43" s="333">
        <v>2888.5</v>
      </c>
      <c r="E43" s="333"/>
      <c r="F43" s="334">
        <f t="shared" si="1"/>
        <v>1.0090829694323145</v>
      </c>
      <c r="G43" s="333"/>
      <c r="H43" s="326">
        <v>1413.83</v>
      </c>
      <c r="I43" s="357">
        <v>1901.65</v>
      </c>
      <c r="J43" s="308">
        <v>926.52599999999995</v>
      </c>
      <c r="K43" s="308"/>
      <c r="L43" s="229">
        <v>902.18700000000001</v>
      </c>
      <c r="P43" s="356">
        <v>24.736999999999998</v>
      </c>
      <c r="Q43" s="350"/>
      <c r="R43" s="350"/>
      <c r="S43" s="350"/>
      <c r="T43" s="350"/>
      <c r="U43" s="350"/>
      <c r="V43" s="350"/>
      <c r="W43" s="308">
        <v>963.99</v>
      </c>
      <c r="X43" s="363">
        <v>1474.67</v>
      </c>
      <c r="AF43" s="364">
        <v>402.42899999999997</v>
      </c>
      <c r="AG43" s="365"/>
      <c r="AH43" s="365"/>
      <c r="AI43" s="365"/>
      <c r="AJ43" s="319">
        <v>92.787000000000006</v>
      </c>
      <c r="AK43" s="367"/>
      <c r="AL43" s="367"/>
      <c r="AM43" s="313"/>
      <c r="AN43" s="56">
        <v>1016.46</v>
      </c>
      <c r="AO43" s="56">
        <v>10.050000000000001</v>
      </c>
      <c r="AP43" s="313">
        <v>14434</v>
      </c>
      <c r="AR43" s="229">
        <v>1527.143</v>
      </c>
      <c r="AW43" s="368">
        <v>1364.4</v>
      </c>
      <c r="AY43" s="315">
        <v>517.11199999999997</v>
      </c>
      <c r="AZ43" s="315">
        <v>590.94100000000003</v>
      </c>
      <c r="BA43" s="315">
        <v>-73.83</v>
      </c>
      <c r="BC43" s="366">
        <v>1491.4659999999999</v>
      </c>
      <c r="BD43" s="56">
        <v>21.010999999999999</v>
      </c>
      <c r="BE43" s="56">
        <v>33.186</v>
      </c>
      <c r="BF43" s="56">
        <v>151.01599999999999</v>
      </c>
      <c r="BG43" s="56">
        <v>37.320999999999998</v>
      </c>
      <c r="BH43" s="56">
        <v>22.661999999999999</v>
      </c>
      <c r="BI43" s="56">
        <v>7.1639999999999997</v>
      </c>
      <c r="BJ43" s="56">
        <v>7.4939999999999998</v>
      </c>
      <c r="BK43" s="56">
        <v>430.28199999999998</v>
      </c>
      <c r="BL43" s="56">
        <v>38.409999999999997</v>
      </c>
      <c r="BM43" s="56">
        <v>5.5629999999999997</v>
      </c>
      <c r="BN43" s="56">
        <v>5.056</v>
      </c>
      <c r="BO43" s="56">
        <v>1.853</v>
      </c>
      <c r="BP43" s="56">
        <v>13.679</v>
      </c>
      <c r="BQ43" s="56">
        <v>11.865</v>
      </c>
      <c r="BR43" s="56">
        <v>11.308999999999999</v>
      </c>
      <c r="BS43" s="56">
        <v>69.650999999999996</v>
      </c>
      <c r="BT43" s="56">
        <v>37.478000000000002</v>
      </c>
      <c r="BU43" s="56">
        <v>6.85</v>
      </c>
      <c r="BV43" s="56">
        <v>11.282</v>
      </c>
      <c r="BW43" s="56">
        <v>37.354999999999997</v>
      </c>
      <c r="BX43" s="56">
        <v>17.803999999999998</v>
      </c>
      <c r="BY43" s="56">
        <v>38.173999999999999</v>
      </c>
      <c r="BZ43" s="56" t="s">
        <v>49</v>
      </c>
      <c r="CA43" s="56">
        <v>33.878</v>
      </c>
      <c r="CB43" s="56">
        <v>76.349000000000004</v>
      </c>
      <c r="CC43" s="56">
        <v>2.1480000000000001</v>
      </c>
      <c r="CD43" s="56">
        <v>5.86</v>
      </c>
      <c r="CE43" s="56">
        <v>197.08099999999999</v>
      </c>
      <c r="CF43" s="56">
        <v>91.858999999999995</v>
      </c>
      <c r="CG43" s="56">
        <v>105.045</v>
      </c>
      <c r="CH43" s="56">
        <v>26.257999999999999</v>
      </c>
      <c r="CI43" s="56">
        <v>3.3849999999999998</v>
      </c>
      <c r="CJ43" s="56" t="s">
        <v>49</v>
      </c>
      <c r="CK43" s="56">
        <v>6.8419999999999996</v>
      </c>
      <c r="CL43" s="56" t="s">
        <v>49</v>
      </c>
      <c r="CM43" s="56">
        <v>9.8209999999999997</v>
      </c>
      <c r="CN43" s="56">
        <v>12.234</v>
      </c>
      <c r="CO43" s="56">
        <v>0.17599999999999999</v>
      </c>
      <c r="CP43" s="56">
        <v>62.24</v>
      </c>
      <c r="CQ43" s="56">
        <v>70.599999999999994</v>
      </c>
      <c r="CR43" s="56">
        <v>70.998000000000005</v>
      </c>
      <c r="CS43" s="56">
        <v>69.611999999999995</v>
      </c>
      <c r="CT43" s="56" t="s">
        <v>49</v>
      </c>
      <c r="CU43" s="56" t="s">
        <v>49</v>
      </c>
      <c r="CV43" s="56" t="s">
        <v>49</v>
      </c>
      <c r="CW43" s="56" t="s">
        <v>49</v>
      </c>
      <c r="CX43" s="56" t="s">
        <v>49</v>
      </c>
      <c r="CY43" s="56" t="s">
        <v>49</v>
      </c>
      <c r="CZ43" s="56" t="s">
        <v>49</v>
      </c>
      <c r="DA43" s="56">
        <v>0.496</v>
      </c>
    </row>
    <row r="44" spans="1:105" x14ac:dyDescent="0.2">
      <c r="A44" s="44">
        <v>1979</v>
      </c>
      <c r="B44" s="347">
        <v>2632.1</v>
      </c>
      <c r="C44" s="353">
        <v>826.5</v>
      </c>
      <c r="D44" s="333">
        <v>2634.05</v>
      </c>
      <c r="E44" s="333"/>
      <c r="F44" s="334">
        <f t="shared" si="1"/>
        <v>1.0007408533110445</v>
      </c>
      <c r="G44" s="333"/>
      <c r="H44" s="326">
        <v>1290.26</v>
      </c>
      <c r="I44" s="357">
        <v>1801.13</v>
      </c>
      <c r="J44" s="308">
        <v>826.72400000000005</v>
      </c>
      <c r="K44" s="308"/>
      <c r="L44" s="229">
        <v>845.81299999999999</v>
      </c>
      <c r="P44" s="356">
        <v>17.457999999999998</v>
      </c>
      <c r="Q44" s="350"/>
      <c r="R44" s="350"/>
      <c r="S44" s="350"/>
      <c r="T44" s="350"/>
      <c r="U44" s="350"/>
      <c r="V44" s="350"/>
      <c r="W44" s="308">
        <v>838.74</v>
      </c>
      <c r="X44" s="363">
        <v>1343.79</v>
      </c>
      <c r="AF44" s="364">
        <v>374.49599999999998</v>
      </c>
      <c r="AG44" s="365"/>
      <c r="AH44" s="365"/>
      <c r="AI44" s="365"/>
      <c r="AJ44" s="319">
        <v>78.751000000000005</v>
      </c>
      <c r="AK44" s="367"/>
      <c r="AL44" s="367"/>
      <c r="AM44" s="313"/>
      <c r="AN44" s="56">
        <v>944.7</v>
      </c>
      <c r="AO44" s="56">
        <v>9.18</v>
      </c>
      <c r="AP44" s="313">
        <v>14364</v>
      </c>
      <c r="AR44" s="229">
        <v>1446.002</v>
      </c>
      <c r="AW44" s="368">
        <v>1052.5999999999999</v>
      </c>
      <c r="AY44" s="315">
        <v>463.30200000000002</v>
      </c>
      <c r="AZ44" s="315">
        <v>504.02800000000002</v>
      </c>
      <c r="BA44" s="315">
        <v>-40.725999999999999</v>
      </c>
      <c r="BC44" s="366">
        <v>1336.819</v>
      </c>
      <c r="BD44" s="56">
        <v>18.510000000000002</v>
      </c>
      <c r="BE44" s="56">
        <v>27.169</v>
      </c>
      <c r="BF44" s="56">
        <v>136.215</v>
      </c>
      <c r="BG44" s="56">
        <v>36.340000000000003</v>
      </c>
      <c r="BH44" s="56">
        <v>22.364999999999998</v>
      </c>
      <c r="BI44" s="56">
        <v>6.798</v>
      </c>
      <c r="BJ44" s="56">
        <v>7.1769999999999996</v>
      </c>
      <c r="BK44" s="56">
        <v>387.32299999999998</v>
      </c>
      <c r="BL44" s="56">
        <v>37.259</v>
      </c>
      <c r="BM44" s="56">
        <v>5.4139999999999997</v>
      </c>
      <c r="BN44" s="56">
        <v>4.5919999999999996</v>
      </c>
      <c r="BO44" s="56">
        <v>1.8280000000000001</v>
      </c>
      <c r="BP44" s="56">
        <v>11.89</v>
      </c>
      <c r="BQ44" s="56">
        <v>9.7539999999999996</v>
      </c>
      <c r="BR44" s="56">
        <v>10.301</v>
      </c>
      <c r="BS44" s="56">
        <v>61.171999999999997</v>
      </c>
      <c r="BT44" s="56">
        <v>33.945999999999998</v>
      </c>
      <c r="BU44" s="56">
        <v>7.234</v>
      </c>
      <c r="BV44" s="56">
        <v>9.0489999999999995</v>
      </c>
      <c r="BW44" s="56">
        <v>36.338000000000001</v>
      </c>
      <c r="BX44" s="56">
        <v>16.09</v>
      </c>
      <c r="BY44" s="56">
        <v>34.692</v>
      </c>
      <c r="BZ44" s="56" t="s">
        <v>49</v>
      </c>
      <c r="CA44" s="56">
        <v>28.571999999999999</v>
      </c>
      <c r="CB44" s="56">
        <v>66.47</v>
      </c>
      <c r="CC44" s="56">
        <v>2.1549999999999998</v>
      </c>
      <c r="CD44" s="56">
        <v>5.5970000000000004</v>
      </c>
      <c r="CE44" s="56">
        <v>174.27</v>
      </c>
      <c r="CF44" s="56">
        <v>86.599000000000004</v>
      </c>
      <c r="CG44" s="56">
        <v>87.506</v>
      </c>
      <c r="CH44" s="56">
        <v>27.536000000000001</v>
      </c>
      <c r="CI44" s="56">
        <v>3.2530000000000001</v>
      </c>
      <c r="CJ44" s="56" t="s">
        <v>49</v>
      </c>
      <c r="CK44" s="56">
        <v>5.5629999999999997</v>
      </c>
      <c r="CL44" s="56" t="s">
        <v>49</v>
      </c>
      <c r="CM44" s="56">
        <v>8.5079999999999991</v>
      </c>
      <c r="CN44" s="56">
        <v>10.98</v>
      </c>
      <c r="CO44" s="56">
        <v>0.154</v>
      </c>
      <c r="CP44" s="56">
        <v>55.470999999999997</v>
      </c>
      <c r="CQ44" s="56">
        <v>62.972999999999999</v>
      </c>
      <c r="CR44" s="56">
        <v>68.596999999999994</v>
      </c>
      <c r="CS44" s="56">
        <v>60.694000000000003</v>
      </c>
      <c r="CT44" s="56" t="s">
        <v>49</v>
      </c>
      <c r="CU44" s="56" t="s">
        <v>49</v>
      </c>
      <c r="CV44" s="56" t="s">
        <v>49</v>
      </c>
      <c r="CW44" s="56" t="s">
        <v>49</v>
      </c>
      <c r="CX44" s="56" t="s">
        <v>49</v>
      </c>
      <c r="CY44" s="56" t="s">
        <v>49</v>
      </c>
      <c r="CZ44" s="56" t="s">
        <v>49</v>
      </c>
      <c r="DA44" s="56">
        <v>0.41099999999999998</v>
      </c>
    </row>
    <row r="45" spans="1:105" x14ac:dyDescent="0.2">
      <c r="A45" s="44">
        <v>1978</v>
      </c>
      <c r="B45" s="347">
        <v>2356.6</v>
      </c>
      <c r="C45" s="353">
        <v>771.5</v>
      </c>
      <c r="D45" s="333">
        <v>2309</v>
      </c>
      <c r="E45" s="333"/>
      <c r="F45" s="334">
        <f t="shared" si="1"/>
        <v>0.97980140880930156</v>
      </c>
      <c r="G45" s="333"/>
      <c r="H45" s="326">
        <v>1124.74</v>
      </c>
      <c r="I45" s="357">
        <v>1620.43</v>
      </c>
      <c r="J45" s="308">
        <v>708.64099999999996</v>
      </c>
      <c r="K45" s="308"/>
      <c r="L45" s="229">
        <v>763.10299999999995</v>
      </c>
      <c r="P45" s="356">
        <v>17.145</v>
      </c>
      <c r="Q45" s="350"/>
      <c r="R45" s="350"/>
      <c r="S45" s="350"/>
      <c r="T45" s="350"/>
      <c r="U45" s="350"/>
      <c r="V45" s="350"/>
      <c r="W45" s="308">
        <v>805.01</v>
      </c>
      <c r="X45" s="363">
        <v>1184.26</v>
      </c>
      <c r="AF45" s="364">
        <v>339.66300000000001</v>
      </c>
      <c r="AG45" s="365"/>
      <c r="AH45" s="365"/>
      <c r="AI45" s="365"/>
      <c r="AJ45" s="319">
        <v>62.951000000000001</v>
      </c>
      <c r="AK45" s="367"/>
      <c r="AL45" s="367"/>
      <c r="AM45" s="313"/>
      <c r="AN45" s="56">
        <v>840.94</v>
      </c>
      <c r="AO45" s="56">
        <v>7.96</v>
      </c>
      <c r="AP45" s="313">
        <v>14391</v>
      </c>
      <c r="AR45" s="229">
        <v>1296.421</v>
      </c>
      <c r="AW45" s="360">
        <v>877.5</v>
      </c>
      <c r="AY45" s="315">
        <v>399.56099999999998</v>
      </c>
      <c r="AZ45" s="315">
        <v>458.74599999999998</v>
      </c>
      <c r="BA45" s="315">
        <v>-59.185000000000002</v>
      </c>
      <c r="BC45" s="366">
        <v>1161.3879999999999</v>
      </c>
      <c r="BD45" s="56">
        <v>15.981999999999999</v>
      </c>
      <c r="BE45" s="56">
        <v>24.030999999999999</v>
      </c>
      <c r="BF45" s="56">
        <v>121.827</v>
      </c>
      <c r="BG45" s="56">
        <v>31.338000000000001</v>
      </c>
      <c r="BH45" s="56">
        <v>19.681000000000001</v>
      </c>
      <c r="BI45" s="56">
        <v>5.4039999999999999</v>
      </c>
      <c r="BJ45" s="56">
        <v>6.2530000000000001</v>
      </c>
      <c r="BK45" s="56">
        <v>330.93</v>
      </c>
      <c r="BL45" s="56">
        <v>32.593000000000004</v>
      </c>
      <c r="BM45" s="56">
        <v>5.1539999999999999</v>
      </c>
      <c r="BN45" s="56">
        <v>4.2889999999999997</v>
      </c>
      <c r="BO45" s="56">
        <v>1.621</v>
      </c>
      <c r="BP45" s="56">
        <v>9.5449999999999999</v>
      </c>
      <c r="BQ45" s="56">
        <v>10.255000000000001</v>
      </c>
      <c r="BR45" s="56">
        <v>7.9649999999999999</v>
      </c>
      <c r="BS45" s="56">
        <v>48.69</v>
      </c>
      <c r="BT45" s="56">
        <v>30.881</v>
      </c>
      <c r="BU45" s="56">
        <v>6.3360000000000003</v>
      </c>
      <c r="BV45" s="56">
        <v>7.6449999999999996</v>
      </c>
      <c r="BW45" s="56">
        <v>30.141999999999999</v>
      </c>
      <c r="BX45" s="56">
        <v>13.532</v>
      </c>
      <c r="BY45" s="56">
        <v>28.736000000000001</v>
      </c>
      <c r="BZ45" s="56" t="s">
        <v>49</v>
      </c>
      <c r="CA45" s="56">
        <v>24.664000000000001</v>
      </c>
      <c r="CB45" s="56">
        <v>58.143000000000001</v>
      </c>
      <c r="CC45" s="56">
        <v>2.0270000000000001</v>
      </c>
      <c r="CD45" s="56">
        <v>4.492</v>
      </c>
      <c r="CE45" s="56">
        <v>147.19399999999999</v>
      </c>
      <c r="CF45" s="56">
        <v>71.801000000000002</v>
      </c>
      <c r="CG45" s="56">
        <v>75.317999999999998</v>
      </c>
      <c r="CH45" s="56">
        <v>25.608000000000001</v>
      </c>
      <c r="CI45" s="56">
        <v>2.952</v>
      </c>
      <c r="CJ45" s="56" t="s">
        <v>49</v>
      </c>
      <c r="CK45" s="56">
        <v>4.8970000000000002</v>
      </c>
      <c r="CL45" s="56" t="s">
        <v>49</v>
      </c>
      <c r="CM45" s="56">
        <v>7.7050000000000001</v>
      </c>
      <c r="CN45" s="56">
        <v>10.446999999999999</v>
      </c>
      <c r="CO45" s="56">
        <v>7.4999999999999997E-2</v>
      </c>
      <c r="CP45" s="56">
        <v>49.956000000000003</v>
      </c>
      <c r="CQ45" s="56">
        <v>57.121000000000002</v>
      </c>
      <c r="CR45" s="56">
        <v>64.765000000000001</v>
      </c>
      <c r="CS45" s="56">
        <v>53.39</v>
      </c>
      <c r="CT45" s="56" t="s">
        <v>49</v>
      </c>
      <c r="CU45" s="56" t="s">
        <v>49</v>
      </c>
      <c r="CV45" s="56" t="s">
        <v>49</v>
      </c>
      <c r="CW45" s="56" t="s">
        <v>49</v>
      </c>
      <c r="CX45" s="56" t="s">
        <v>49</v>
      </c>
      <c r="CY45" s="56" t="s">
        <v>49</v>
      </c>
      <c r="CZ45" s="56" t="s">
        <v>49</v>
      </c>
      <c r="DA45" s="56">
        <v>0.61</v>
      </c>
    </row>
    <row r="46" spans="1:105" x14ac:dyDescent="0.2">
      <c r="A46" s="44">
        <v>1977</v>
      </c>
      <c r="B46" s="347">
        <v>2086</v>
      </c>
      <c r="C46" s="353">
        <v>698.8</v>
      </c>
      <c r="D46" s="333">
        <v>2014.0500000000002</v>
      </c>
      <c r="E46" s="333"/>
      <c r="F46" s="334">
        <f t="shared" si="1"/>
        <v>0.96550814956855235</v>
      </c>
      <c r="G46" s="333"/>
      <c r="H46" s="326">
        <v>963.92</v>
      </c>
      <c r="I46" s="357">
        <v>1404.17</v>
      </c>
      <c r="J46" s="308">
        <v>602.99699999999996</v>
      </c>
      <c r="K46" s="308"/>
      <c r="L46" s="229">
        <v>665.60599999999999</v>
      </c>
      <c r="P46" s="356">
        <v>14.526999999999999</v>
      </c>
      <c r="Q46" s="350"/>
      <c r="R46" s="350"/>
      <c r="S46" s="350"/>
      <c r="T46" s="350"/>
      <c r="U46" s="350"/>
      <c r="V46" s="350"/>
      <c r="W46" s="308">
        <v>831.17</v>
      </c>
      <c r="X46" s="363">
        <v>1050.1300000000001</v>
      </c>
      <c r="AF46" s="364">
        <v>307.54000000000002</v>
      </c>
      <c r="AG46" s="365"/>
      <c r="AH46" s="365"/>
      <c r="AI46" s="365"/>
      <c r="AJ46" s="365"/>
      <c r="AK46" s="365"/>
      <c r="AL46" s="365"/>
      <c r="AM46" s="313"/>
      <c r="AN46" s="56">
        <v>729.71</v>
      </c>
      <c r="AO46" s="56">
        <v>6.69</v>
      </c>
      <c r="AP46" s="313">
        <v>14411</v>
      </c>
      <c r="AR46" s="229">
        <v>1125.51</v>
      </c>
      <c r="AW46" s="360">
        <v>869.30000000000007</v>
      </c>
      <c r="AY46" s="315">
        <v>355.55900000000003</v>
      </c>
      <c r="AZ46" s="315">
        <v>409.21800000000002</v>
      </c>
      <c r="BA46" s="315">
        <v>-53.658999999999999</v>
      </c>
      <c r="BC46" s="366">
        <v>1013.925</v>
      </c>
      <c r="BD46" s="56">
        <v>14.321999999999999</v>
      </c>
      <c r="BE46" s="56">
        <v>19.309999999999999</v>
      </c>
      <c r="BF46" s="56">
        <v>114.107</v>
      </c>
      <c r="BG46" s="56">
        <v>27.164999999999999</v>
      </c>
      <c r="BH46" s="56">
        <v>16.523</v>
      </c>
      <c r="BI46" s="56">
        <v>4.8250000000000002</v>
      </c>
      <c r="BJ46" s="56">
        <v>5.8170000000000002</v>
      </c>
      <c r="BK46" s="56">
        <v>290.274</v>
      </c>
      <c r="BL46" s="56">
        <v>27.824000000000002</v>
      </c>
      <c r="BM46" s="56">
        <v>5.0679999999999996</v>
      </c>
      <c r="BN46" s="56">
        <v>3.9460000000000002</v>
      </c>
      <c r="BO46" s="56">
        <v>1.4910000000000001</v>
      </c>
      <c r="BP46" s="56">
        <v>8.9930000000000003</v>
      </c>
      <c r="BQ46" s="56">
        <v>9.1769999999999996</v>
      </c>
      <c r="BR46" s="56">
        <v>6.6239999999999997</v>
      </c>
      <c r="BS46" s="56">
        <v>38.375999999999998</v>
      </c>
      <c r="BT46" s="56">
        <v>26.702000000000002</v>
      </c>
      <c r="BU46" s="56">
        <v>5.843</v>
      </c>
      <c r="BV46" s="56">
        <v>6.952</v>
      </c>
      <c r="BW46" s="56">
        <v>27.527999999999999</v>
      </c>
      <c r="BX46" s="56">
        <v>12.114000000000001</v>
      </c>
      <c r="BY46" s="56">
        <v>26.614000000000001</v>
      </c>
      <c r="BZ46" s="56" t="s">
        <v>49</v>
      </c>
      <c r="CA46" s="56">
        <v>22.273</v>
      </c>
      <c r="CB46" s="56">
        <v>51.817</v>
      </c>
      <c r="CC46" s="56">
        <v>1.6259999999999999</v>
      </c>
      <c r="CD46" s="56">
        <v>4.1539999999999999</v>
      </c>
      <c r="CE46" s="56">
        <v>118.47</v>
      </c>
      <c r="CF46" s="56">
        <v>57.63</v>
      </c>
      <c r="CG46" s="56">
        <v>60.689</v>
      </c>
      <c r="CH46" s="56">
        <v>22.068000000000001</v>
      </c>
      <c r="CI46" s="56">
        <v>2.68</v>
      </c>
      <c r="CJ46" s="56" t="s">
        <v>49</v>
      </c>
      <c r="CK46" s="56">
        <v>4.2679999999999998</v>
      </c>
      <c r="CL46" s="56" t="s">
        <v>49</v>
      </c>
      <c r="CM46" s="56">
        <v>6.1139999999999999</v>
      </c>
      <c r="CN46" s="56">
        <v>7.6340000000000003</v>
      </c>
      <c r="CO46" s="56">
        <v>0.151</v>
      </c>
      <c r="CP46" s="56">
        <v>45.707000000000001</v>
      </c>
      <c r="CQ46" s="56">
        <v>53.890999999999998</v>
      </c>
      <c r="CR46" s="56">
        <v>62.540999999999997</v>
      </c>
      <c r="CS46" s="56">
        <v>48.825000000000003</v>
      </c>
      <c r="CT46" s="56" t="s">
        <v>49</v>
      </c>
      <c r="CU46" s="56" t="s">
        <v>49</v>
      </c>
      <c r="CV46" s="56" t="s">
        <v>49</v>
      </c>
      <c r="CW46" s="56" t="s">
        <v>49</v>
      </c>
      <c r="CX46" s="56" t="s">
        <v>49</v>
      </c>
      <c r="CY46" s="56" t="s">
        <v>49</v>
      </c>
      <c r="CZ46" s="56" t="s">
        <v>49</v>
      </c>
      <c r="DA46" s="56">
        <v>0.35199999999999998</v>
      </c>
    </row>
    <row r="47" spans="1:105" x14ac:dyDescent="0.2">
      <c r="A47" s="44">
        <v>1976</v>
      </c>
      <c r="B47" s="347">
        <v>1877.6</v>
      </c>
      <c r="C47" s="353">
        <v>620.4</v>
      </c>
      <c r="D47" s="333">
        <v>1765.36</v>
      </c>
      <c r="E47" s="333"/>
      <c r="F47" s="334">
        <f t="shared" si="1"/>
        <v>0.9402215594375799</v>
      </c>
      <c r="G47" s="333"/>
      <c r="H47" s="326">
        <v>833.93</v>
      </c>
      <c r="I47" s="357">
        <v>1197.5999999999999</v>
      </c>
      <c r="J47" s="308">
        <v>517.07299999999998</v>
      </c>
      <c r="K47" s="308"/>
      <c r="L47" s="229">
        <v>570.90200000000004</v>
      </c>
      <c r="P47" s="356">
        <v>12.51</v>
      </c>
      <c r="Q47" s="350"/>
      <c r="R47" s="350"/>
      <c r="S47" s="350"/>
      <c r="T47" s="350"/>
      <c r="U47" s="350"/>
      <c r="V47" s="350"/>
      <c r="W47" s="308">
        <v>1004.65</v>
      </c>
      <c r="X47" s="363">
        <v>931.43</v>
      </c>
      <c r="AF47" s="364">
        <v>280.084</v>
      </c>
      <c r="AG47" s="365"/>
      <c r="AH47" s="365"/>
      <c r="AI47" s="365"/>
      <c r="AJ47" s="365"/>
      <c r="AK47" s="365"/>
      <c r="AL47" s="365"/>
      <c r="AM47" s="313"/>
      <c r="AN47" s="56">
        <v>633.02</v>
      </c>
      <c r="AO47" s="56">
        <v>6.19</v>
      </c>
      <c r="AP47" s="313">
        <v>14410</v>
      </c>
      <c r="AR47" s="229">
        <v>977.20299999999997</v>
      </c>
      <c r="AW47" s="360">
        <v>924.1</v>
      </c>
      <c r="AY47" s="315">
        <v>298.06</v>
      </c>
      <c r="AZ47" s="315">
        <v>371.79199999999997</v>
      </c>
      <c r="BA47" s="315">
        <v>-73.731999999999999</v>
      </c>
      <c r="BC47" s="345">
        <v>917.94299999999998</v>
      </c>
      <c r="BD47" s="56">
        <v>11.343999999999999</v>
      </c>
      <c r="BE47" s="56">
        <v>16.132000000000001</v>
      </c>
      <c r="BF47" s="56">
        <v>106.218</v>
      </c>
      <c r="BG47" s="56">
        <v>24.177</v>
      </c>
      <c r="BH47" s="56">
        <v>15.448</v>
      </c>
      <c r="BI47" s="56">
        <v>4.0839999999999996</v>
      </c>
      <c r="BJ47" s="56">
        <v>4.6449999999999996</v>
      </c>
      <c r="BK47" s="56">
        <v>261.66000000000003</v>
      </c>
      <c r="BL47" s="56">
        <v>25.215</v>
      </c>
      <c r="BM47" s="56">
        <v>4.9160000000000004</v>
      </c>
      <c r="BN47" s="56">
        <v>3.3039999999999998</v>
      </c>
      <c r="BO47" s="56">
        <v>1.31</v>
      </c>
      <c r="BP47" s="56">
        <v>8.4450000000000003</v>
      </c>
      <c r="BQ47" s="56">
        <v>7.9580000000000002</v>
      </c>
      <c r="BR47" s="56">
        <v>6.1820000000000004</v>
      </c>
      <c r="BS47" s="56">
        <v>39.021000000000001</v>
      </c>
      <c r="BT47" s="56">
        <v>24.274999999999999</v>
      </c>
      <c r="BU47" s="56">
        <v>5.1319999999999997</v>
      </c>
      <c r="BV47" s="56">
        <v>6.2850000000000001</v>
      </c>
      <c r="BW47" s="56">
        <v>24.564</v>
      </c>
      <c r="BX47" s="56">
        <v>9.9260000000000002</v>
      </c>
      <c r="BY47" s="56">
        <v>23.405999999999999</v>
      </c>
      <c r="BZ47" s="56" t="s">
        <v>49</v>
      </c>
      <c r="CA47" s="56">
        <v>20.093</v>
      </c>
      <c r="CB47" s="56">
        <v>43.932000000000002</v>
      </c>
      <c r="CC47" s="56">
        <v>1.484</v>
      </c>
      <c r="CD47" s="56">
        <v>3.3660000000000001</v>
      </c>
      <c r="CE47" s="56">
        <v>104.417</v>
      </c>
      <c r="CF47" s="56">
        <v>51.542999999999999</v>
      </c>
      <c r="CG47" s="56">
        <v>52.84</v>
      </c>
      <c r="CH47" s="56">
        <v>16.808</v>
      </c>
      <c r="CI47" s="56">
        <v>2.2789999999999999</v>
      </c>
      <c r="CJ47" s="56" t="s">
        <v>49</v>
      </c>
      <c r="CK47" s="56">
        <v>3.4239999999999999</v>
      </c>
      <c r="CL47" s="56" t="s">
        <v>49</v>
      </c>
      <c r="CM47" s="56">
        <v>4.5869999999999997</v>
      </c>
      <c r="CN47" s="56">
        <v>5.7469999999999999</v>
      </c>
      <c r="CO47" s="56">
        <v>3.4000000000000002E-2</v>
      </c>
      <c r="CP47" s="56">
        <v>42.078000000000003</v>
      </c>
      <c r="CQ47" s="56">
        <v>51.256</v>
      </c>
      <c r="CR47" s="56">
        <v>58.564999999999998</v>
      </c>
      <c r="CS47" s="56">
        <v>41.508000000000003</v>
      </c>
      <c r="CT47" s="56" t="s">
        <v>49</v>
      </c>
      <c r="CU47" s="56" t="s">
        <v>49</v>
      </c>
      <c r="CV47" s="56" t="s">
        <v>49</v>
      </c>
      <c r="CW47" s="56" t="s">
        <v>49</v>
      </c>
      <c r="CX47" s="56" t="s">
        <v>49</v>
      </c>
      <c r="CY47" s="56" t="s">
        <v>49</v>
      </c>
      <c r="CZ47" s="56" t="s">
        <v>49</v>
      </c>
      <c r="DA47" s="56">
        <v>0.26200000000000001</v>
      </c>
    </row>
    <row r="48" spans="1:105" x14ac:dyDescent="0.2">
      <c r="A48" s="44">
        <v>1975</v>
      </c>
      <c r="B48" s="347">
        <v>1688.9</v>
      </c>
      <c r="C48" s="353">
        <v>533.20000000000005</v>
      </c>
      <c r="D48" s="333">
        <v>1605.75</v>
      </c>
      <c r="E48" s="333"/>
      <c r="F48" s="334">
        <f t="shared" si="1"/>
        <v>0.95076677127124154</v>
      </c>
      <c r="G48" s="333"/>
      <c r="H48" s="326">
        <v>745.48</v>
      </c>
      <c r="I48" s="357">
        <v>1054.5</v>
      </c>
      <c r="J48" s="308">
        <v>459.08699999999999</v>
      </c>
      <c r="K48" s="308"/>
      <c r="L48" s="229">
        <v>503.66800000000001</v>
      </c>
      <c r="P48" s="356">
        <v>8.6050000000000004</v>
      </c>
      <c r="Q48" s="350"/>
      <c r="R48" s="350"/>
      <c r="S48" s="350"/>
      <c r="T48" s="350"/>
      <c r="U48" s="350"/>
      <c r="V48" s="350"/>
      <c r="W48" s="308">
        <v>852.41</v>
      </c>
      <c r="X48" s="363">
        <v>860.27</v>
      </c>
      <c r="AF48" s="364">
        <v>261.71199999999999</v>
      </c>
      <c r="AG48" s="365"/>
      <c r="AH48" s="365"/>
      <c r="AI48" s="365"/>
      <c r="AJ48" s="365"/>
      <c r="AK48" s="365"/>
      <c r="AL48" s="365"/>
      <c r="AM48" s="313"/>
      <c r="AN48" s="56">
        <v>590.22</v>
      </c>
      <c r="AO48" s="56">
        <v>8.66</v>
      </c>
      <c r="AP48" s="313">
        <v>14384</v>
      </c>
      <c r="AR48" s="229">
        <v>887.505</v>
      </c>
      <c r="AW48" s="360">
        <v>743.30000000000007</v>
      </c>
      <c r="AY48" s="315">
        <v>279.08999999999997</v>
      </c>
      <c r="AZ48" s="315">
        <v>332.33199999999999</v>
      </c>
      <c r="BA48" s="315">
        <v>-53.241999999999997</v>
      </c>
      <c r="BC48" s="345">
        <v>858.827</v>
      </c>
      <c r="BD48" s="56">
        <v>10.265000000000001</v>
      </c>
      <c r="BE48" s="56">
        <v>13.215999999999999</v>
      </c>
      <c r="BF48" s="56">
        <v>101.37</v>
      </c>
      <c r="BG48" s="56">
        <v>23.378</v>
      </c>
      <c r="BH48" s="56">
        <v>15.134</v>
      </c>
      <c r="BI48" s="56">
        <v>3.8809999999999998</v>
      </c>
      <c r="BJ48" s="56">
        <v>4.3620000000000001</v>
      </c>
      <c r="BK48" s="56">
        <v>246.095</v>
      </c>
      <c r="BL48" s="56">
        <v>23.991</v>
      </c>
      <c r="BM48" s="56">
        <v>5.0090000000000003</v>
      </c>
      <c r="BN48" s="56">
        <v>3.02</v>
      </c>
      <c r="BO48" s="56">
        <v>1.1519999999999999</v>
      </c>
      <c r="BP48" s="56">
        <v>8.4670000000000005</v>
      </c>
      <c r="BQ48" s="56">
        <v>7.5979999999999999</v>
      </c>
      <c r="BR48" s="56">
        <v>5.5789999999999997</v>
      </c>
      <c r="BS48" s="56">
        <v>33.106000000000002</v>
      </c>
      <c r="BT48" s="56">
        <v>21.503</v>
      </c>
      <c r="BU48" s="56">
        <v>5.2519999999999998</v>
      </c>
      <c r="BV48" s="56">
        <v>6.2309999999999999</v>
      </c>
      <c r="BW48" s="56">
        <v>21.986000000000001</v>
      </c>
      <c r="BX48" s="56">
        <v>9.2639999999999993</v>
      </c>
      <c r="BY48" s="56">
        <v>23.733000000000001</v>
      </c>
      <c r="BZ48" s="56" t="s">
        <v>49</v>
      </c>
      <c r="CA48" s="56">
        <v>20.146999999999998</v>
      </c>
      <c r="CB48" s="56">
        <v>41.548999999999999</v>
      </c>
      <c r="CC48" s="56">
        <v>1.4850000000000001</v>
      </c>
      <c r="CD48" s="56">
        <v>3.5819999999999999</v>
      </c>
      <c r="CE48" s="56">
        <v>90.738</v>
      </c>
      <c r="CF48" s="56">
        <v>43.795000000000002</v>
      </c>
      <c r="CG48" s="56">
        <v>46.923999999999999</v>
      </c>
      <c r="CH48" s="56">
        <v>14.185</v>
      </c>
      <c r="CI48" s="56">
        <v>2.1619999999999999</v>
      </c>
      <c r="CJ48" s="56" t="s">
        <v>49</v>
      </c>
      <c r="CK48" s="56">
        <v>3.141</v>
      </c>
      <c r="CL48" s="56" t="s">
        <v>49</v>
      </c>
      <c r="CM48" s="56">
        <v>4.25</v>
      </c>
      <c r="CN48" s="56">
        <v>5.2539999999999996</v>
      </c>
      <c r="CO48" s="56">
        <v>1.9E-2</v>
      </c>
      <c r="CP48" s="56">
        <v>38.645000000000003</v>
      </c>
      <c r="CQ48" s="56">
        <v>51.28</v>
      </c>
      <c r="CR48" s="56">
        <v>59.22</v>
      </c>
      <c r="CS48" s="56">
        <v>38.262</v>
      </c>
      <c r="CT48" s="56" t="s">
        <v>49</v>
      </c>
      <c r="CU48" s="56" t="s">
        <v>49</v>
      </c>
      <c r="CV48" s="56" t="s">
        <v>49</v>
      </c>
      <c r="CW48" s="56" t="s">
        <v>49</v>
      </c>
      <c r="CX48" s="56" t="s">
        <v>49</v>
      </c>
      <c r="CY48" s="56" t="s">
        <v>49</v>
      </c>
      <c r="CZ48" s="56" t="s">
        <v>49</v>
      </c>
      <c r="DA48" s="56">
        <v>0.111</v>
      </c>
    </row>
    <row r="49" spans="1:105" x14ac:dyDescent="0.2">
      <c r="A49" s="44">
        <v>1974</v>
      </c>
      <c r="B49" s="347">
        <v>1548.8</v>
      </c>
      <c r="C49" s="353">
        <v>475.1</v>
      </c>
      <c r="D49" s="333">
        <v>1510.99</v>
      </c>
      <c r="E49" s="333"/>
      <c r="F49" s="334">
        <f t="shared" si="1"/>
        <v>0.97558755165289257</v>
      </c>
      <c r="G49" s="333"/>
      <c r="H49" s="326">
        <v>690.67</v>
      </c>
      <c r="I49" s="357">
        <v>976.64</v>
      </c>
      <c r="J49" s="308">
        <v>419.339</v>
      </c>
      <c r="K49" s="308"/>
      <c r="L49" s="229">
        <v>464.36599999999999</v>
      </c>
      <c r="P49" s="356">
        <v>7.5830000000000002</v>
      </c>
      <c r="Q49" s="350"/>
      <c r="R49" s="350"/>
      <c r="S49" s="350"/>
      <c r="T49" s="350"/>
      <c r="U49" s="350"/>
      <c r="V49" s="350"/>
      <c r="W49" s="308">
        <v>616.24</v>
      </c>
      <c r="X49" s="363">
        <v>820.32</v>
      </c>
      <c r="AF49" s="364">
        <v>248.328</v>
      </c>
      <c r="AG49" s="365"/>
      <c r="AH49" s="365"/>
      <c r="AI49" s="365"/>
      <c r="AJ49" s="365"/>
      <c r="AK49" s="365"/>
      <c r="AL49" s="365"/>
      <c r="AM49" s="313"/>
      <c r="AN49" s="56">
        <v>584.05999999999995</v>
      </c>
      <c r="AO49" s="56">
        <v>8.3800000000000008</v>
      </c>
      <c r="AP49" s="313">
        <v>14230</v>
      </c>
      <c r="AR49" s="229">
        <v>855.572</v>
      </c>
      <c r="AW49" s="360">
        <v>554.70000000000005</v>
      </c>
      <c r="AY49" s="315">
        <v>263.22399999999999</v>
      </c>
      <c r="AZ49" s="315">
        <v>269.35899999999998</v>
      </c>
      <c r="BA49" s="315">
        <v>-6.1349999999999998</v>
      </c>
      <c r="BC49" s="345">
        <v>827.93799999999999</v>
      </c>
      <c r="BD49" s="56">
        <v>9.15</v>
      </c>
      <c r="BE49" s="56">
        <v>9.8629999999999995</v>
      </c>
      <c r="BF49" s="56">
        <v>97.474000000000004</v>
      </c>
      <c r="BG49" s="56">
        <v>23.297000000000001</v>
      </c>
      <c r="BH49" s="56">
        <v>14.705</v>
      </c>
      <c r="BI49" s="56">
        <v>4.1139999999999999</v>
      </c>
      <c r="BJ49" s="56">
        <v>4.4779999999999998</v>
      </c>
      <c r="BK49" s="56">
        <v>228.381</v>
      </c>
      <c r="BL49" s="56">
        <v>24.407</v>
      </c>
      <c r="BM49" s="56">
        <v>5.3289999999999997</v>
      </c>
      <c r="BN49" s="56">
        <v>3.6349999999999998</v>
      </c>
      <c r="BO49" s="56">
        <v>1.292</v>
      </c>
      <c r="BP49" s="56">
        <v>7.8120000000000003</v>
      </c>
      <c r="BQ49" s="56">
        <v>6.26</v>
      </c>
      <c r="BR49" s="56">
        <v>5.6280000000000001</v>
      </c>
      <c r="BS49" s="56">
        <v>23.42</v>
      </c>
      <c r="BT49" s="56">
        <v>18.068999999999999</v>
      </c>
      <c r="BU49" s="56">
        <v>5.22</v>
      </c>
      <c r="BV49" s="56">
        <v>5.9610000000000003</v>
      </c>
      <c r="BW49" s="56">
        <v>20.318000000000001</v>
      </c>
      <c r="BX49" s="56">
        <v>9.0449999999999999</v>
      </c>
      <c r="BY49" s="56">
        <v>23.388999999999999</v>
      </c>
      <c r="BZ49" s="56" t="s">
        <v>49</v>
      </c>
      <c r="CA49" s="56">
        <v>20.361999999999998</v>
      </c>
      <c r="CB49" s="56">
        <v>39.789000000000001</v>
      </c>
      <c r="CC49" s="56">
        <v>1.4359999999999999</v>
      </c>
      <c r="CD49" s="56">
        <v>3.7290000000000001</v>
      </c>
      <c r="CE49" s="56">
        <v>89.007000000000005</v>
      </c>
      <c r="CF49" s="56">
        <v>41.835000000000001</v>
      </c>
      <c r="CG49" s="56">
        <v>47.137999999999998</v>
      </c>
      <c r="CH49" s="56">
        <v>14.03</v>
      </c>
      <c r="CI49" s="56">
        <v>2.1389999999999998</v>
      </c>
      <c r="CJ49" s="56" t="s">
        <v>49</v>
      </c>
      <c r="CK49" s="56">
        <v>3.004</v>
      </c>
      <c r="CL49" s="56" t="s">
        <v>49</v>
      </c>
      <c r="CM49" s="56">
        <v>3.8839999999999999</v>
      </c>
      <c r="CN49" s="56">
        <v>4.9740000000000002</v>
      </c>
      <c r="CO49" s="56">
        <v>1.2E-2</v>
      </c>
      <c r="CP49" s="56">
        <v>37.188000000000002</v>
      </c>
      <c r="CQ49" s="56">
        <v>49.536000000000001</v>
      </c>
      <c r="CR49" s="56">
        <v>62.798000000000002</v>
      </c>
      <c r="CS49" s="56">
        <v>37.036999999999999</v>
      </c>
      <c r="CT49" s="56" t="s">
        <v>49</v>
      </c>
      <c r="CU49" s="56" t="s">
        <v>49</v>
      </c>
      <c r="CV49" s="56" t="s">
        <v>49</v>
      </c>
      <c r="CW49" s="56" t="s">
        <v>49</v>
      </c>
      <c r="CX49" s="56" t="s">
        <v>49</v>
      </c>
      <c r="CY49" s="56" t="s">
        <v>49</v>
      </c>
      <c r="CZ49" s="56" t="s">
        <v>49</v>
      </c>
      <c r="DA49" s="56">
        <v>0.17399999999999999</v>
      </c>
    </row>
    <row r="50" spans="1:105" x14ac:dyDescent="0.2">
      <c r="A50" s="44">
        <v>1973</v>
      </c>
      <c r="B50" s="347">
        <v>1428.5</v>
      </c>
      <c r="C50" s="353">
        <v>458.1</v>
      </c>
      <c r="D50" s="333">
        <v>1364.26</v>
      </c>
      <c r="E50" s="333"/>
      <c r="F50" s="334">
        <f t="shared" si="1"/>
        <v>0.95502975148757441</v>
      </c>
      <c r="G50" s="333"/>
      <c r="H50" s="326">
        <v>636.67999999999995</v>
      </c>
      <c r="I50" s="357">
        <v>908.63</v>
      </c>
      <c r="J50" s="308">
        <v>382.21800000000002</v>
      </c>
      <c r="K50" s="308"/>
      <c r="L50" s="229">
        <v>429.25200000000001</v>
      </c>
      <c r="P50" s="356">
        <v>9.1489999999999991</v>
      </c>
      <c r="Q50" s="350"/>
      <c r="R50" s="350"/>
      <c r="S50" s="350"/>
      <c r="T50" s="350"/>
      <c r="U50" s="350"/>
      <c r="V50" s="350"/>
      <c r="W50" s="308">
        <v>850.86</v>
      </c>
      <c r="X50" s="363">
        <v>727.58</v>
      </c>
      <c r="AF50" s="364">
        <v>226.89699999999999</v>
      </c>
      <c r="AG50" s="365"/>
      <c r="AH50" s="365"/>
      <c r="AI50" s="365"/>
      <c r="AJ50" s="365"/>
      <c r="AK50" s="365"/>
      <c r="AL50" s="365"/>
      <c r="AM50" s="313"/>
      <c r="AN50" s="56">
        <v>459.76</v>
      </c>
      <c r="AO50" s="56">
        <v>7.53</v>
      </c>
      <c r="AP50" s="313">
        <v>13976</v>
      </c>
      <c r="AR50" s="229">
        <v>778.90899999999999</v>
      </c>
      <c r="AW50" s="360">
        <v>794.7</v>
      </c>
      <c r="AY50" s="315">
        <v>230.79900000000001</v>
      </c>
      <c r="AZ50" s="315">
        <v>245.70699999999999</v>
      </c>
      <c r="BA50" s="315">
        <v>-14.907999999999999</v>
      </c>
      <c r="BC50" s="345">
        <v>732.36</v>
      </c>
      <c r="BD50" s="56">
        <v>7.68</v>
      </c>
      <c r="BE50" s="56">
        <v>8.6340000000000003</v>
      </c>
      <c r="BF50" s="56">
        <v>83.596000000000004</v>
      </c>
      <c r="BG50" s="56">
        <v>19.878</v>
      </c>
      <c r="BH50" s="56">
        <v>12.013999999999999</v>
      </c>
      <c r="BI50" s="56">
        <v>3.59</v>
      </c>
      <c r="BJ50" s="56">
        <v>4.274</v>
      </c>
      <c r="BK50" s="56">
        <v>199.446</v>
      </c>
      <c r="BL50" s="56">
        <v>21.702000000000002</v>
      </c>
      <c r="BM50" s="56">
        <v>5.0759999999999996</v>
      </c>
      <c r="BN50" s="56">
        <v>3.74</v>
      </c>
      <c r="BO50" s="56">
        <v>1.3460000000000001</v>
      </c>
      <c r="BP50" s="56">
        <v>5.69</v>
      </c>
      <c r="BQ50" s="56">
        <v>6.5039999999999996</v>
      </c>
      <c r="BR50" s="56">
        <v>5.5549999999999997</v>
      </c>
      <c r="BS50" s="56">
        <v>18.675000000000001</v>
      </c>
      <c r="BT50" s="56">
        <v>15.042</v>
      </c>
      <c r="BU50" s="56">
        <v>4.5730000000000004</v>
      </c>
      <c r="BV50" s="56">
        <v>4.8639999999999999</v>
      </c>
      <c r="BW50" s="56">
        <v>17.727</v>
      </c>
      <c r="BX50" s="56">
        <v>8.0519999999999996</v>
      </c>
      <c r="BY50" s="56">
        <v>19.792999999999999</v>
      </c>
      <c r="BZ50" s="56" t="s">
        <v>49</v>
      </c>
      <c r="CA50" s="56">
        <v>18.550999999999998</v>
      </c>
      <c r="CB50" s="56">
        <v>35.106000000000002</v>
      </c>
      <c r="CC50" s="56">
        <v>1.4490000000000001</v>
      </c>
      <c r="CD50" s="56">
        <v>3.2130000000000001</v>
      </c>
      <c r="CE50" s="56">
        <v>78.415000000000006</v>
      </c>
      <c r="CF50" s="56">
        <v>34.713999999999999</v>
      </c>
      <c r="CG50" s="56">
        <v>43.652000000000001</v>
      </c>
      <c r="CH50" s="56">
        <v>11.971</v>
      </c>
      <c r="CI50" s="56">
        <v>2.1560000000000001</v>
      </c>
      <c r="CJ50" s="56" t="s">
        <v>49</v>
      </c>
      <c r="CK50" s="56">
        <v>3.218</v>
      </c>
      <c r="CL50" s="56" t="s">
        <v>49</v>
      </c>
      <c r="CM50" s="56">
        <v>3.9489999999999998</v>
      </c>
      <c r="CN50" s="56">
        <v>4.4530000000000003</v>
      </c>
      <c r="CO50" s="56">
        <v>4.9000000000000002E-2</v>
      </c>
      <c r="CP50" s="56">
        <v>34.994999999999997</v>
      </c>
      <c r="CQ50" s="56">
        <v>43.603000000000002</v>
      </c>
      <c r="CR50" s="56">
        <v>64.337999999999994</v>
      </c>
      <c r="CS50" s="56">
        <v>33.747999999999998</v>
      </c>
      <c r="CT50" s="56" t="s">
        <v>49</v>
      </c>
      <c r="CU50" s="56" t="s">
        <v>49</v>
      </c>
      <c r="CV50" s="56" t="s">
        <v>49</v>
      </c>
      <c r="CW50" s="56" t="s">
        <v>49</v>
      </c>
      <c r="CX50" s="56" t="s">
        <v>49</v>
      </c>
      <c r="CY50" s="56" t="s">
        <v>49</v>
      </c>
      <c r="CZ50" s="56" t="s">
        <v>49</v>
      </c>
      <c r="DA50" s="56">
        <v>0.193</v>
      </c>
    </row>
    <row r="51" spans="1:105" x14ac:dyDescent="0.2">
      <c r="A51" s="44">
        <v>1972</v>
      </c>
      <c r="B51" s="347">
        <v>1282.4000000000001</v>
      </c>
      <c r="C51" s="353">
        <v>427.3</v>
      </c>
      <c r="D51" s="333">
        <v>1205.6399999999999</v>
      </c>
      <c r="E51" s="333"/>
      <c r="F51" s="334">
        <f t="shared" si="1"/>
        <v>0.94014348097317513</v>
      </c>
      <c r="G51" s="333"/>
      <c r="H51" s="326">
        <v>571.27</v>
      </c>
      <c r="I51" s="357">
        <v>789.38</v>
      </c>
      <c r="J51" s="308">
        <v>343.55200000000002</v>
      </c>
      <c r="K51" s="308"/>
      <c r="L51" s="229">
        <v>372.822</v>
      </c>
      <c r="P51" s="356">
        <v>13.484999999999999</v>
      </c>
      <c r="Q51" s="350"/>
      <c r="R51" s="350"/>
      <c r="S51" s="350"/>
      <c r="T51" s="350"/>
      <c r="U51" s="350"/>
      <c r="V51" s="350"/>
      <c r="W51" s="308">
        <v>1020.02</v>
      </c>
      <c r="X51" s="363">
        <v>634.37</v>
      </c>
      <c r="AF51" s="364">
        <v>197.04400000000001</v>
      </c>
      <c r="AG51" s="365"/>
      <c r="AH51" s="365"/>
      <c r="AI51" s="365"/>
      <c r="AJ51" s="365"/>
      <c r="AK51" s="365"/>
      <c r="AL51" s="365"/>
      <c r="AM51" s="313"/>
      <c r="AN51" s="56">
        <v>388.9</v>
      </c>
      <c r="AO51" s="56">
        <v>6.62</v>
      </c>
      <c r="AP51" s="313">
        <v>13733</v>
      </c>
      <c r="AR51" s="229">
        <v>662.36900000000003</v>
      </c>
      <c r="AW51" s="360">
        <v>971.1</v>
      </c>
      <c r="AY51" s="315">
        <v>207.309</v>
      </c>
      <c r="AZ51" s="315">
        <v>230.68100000000001</v>
      </c>
      <c r="BA51" s="315">
        <v>-23.373000000000001</v>
      </c>
      <c r="BC51" s="345">
        <v>646.351</v>
      </c>
      <c r="BD51" s="56">
        <v>6.2709999999999999</v>
      </c>
      <c r="BE51" s="56">
        <v>7.8390000000000004</v>
      </c>
      <c r="BF51" s="56">
        <v>75.608999999999995</v>
      </c>
      <c r="BG51" s="56">
        <v>14.739000000000001</v>
      </c>
      <c r="BH51" s="56" t="s">
        <v>49</v>
      </c>
      <c r="BI51" s="56" t="s">
        <v>49</v>
      </c>
      <c r="BJ51" s="56" t="s">
        <v>49</v>
      </c>
      <c r="BK51" s="56">
        <v>177.94800000000001</v>
      </c>
      <c r="BL51" s="56">
        <v>17.478999999999999</v>
      </c>
      <c r="BM51" s="56">
        <v>4.7220000000000004</v>
      </c>
      <c r="BN51" s="56">
        <v>4.12</v>
      </c>
      <c r="BO51" s="56">
        <v>1.109</v>
      </c>
      <c r="BP51" s="56">
        <v>4.8289999999999997</v>
      </c>
      <c r="BQ51" s="56">
        <v>6.08</v>
      </c>
      <c r="BR51" s="56">
        <v>4.8920000000000003</v>
      </c>
      <c r="BS51" s="56">
        <v>17.829999999999998</v>
      </c>
      <c r="BT51" s="56">
        <v>14.039</v>
      </c>
      <c r="BU51" s="56">
        <v>3.7810000000000001</v>
      </c>
      <c r="BV51" s="56">
        <v>4.0149999999999997</v>
      </c>
      <c r="BW51" s="56">
        <v>17.041</v>
      </c>
      <c r="BX51" s="56">
        <v>7.1870000000000003</v>
      </c>
      <c r="BY51" s="56">
        <v>17.812999999999999</v>
      </c>
      <c r="BZ51" s="56" t="s">
        <v>49</v>
      </c>
      <c r="CA51" s="56">
        <v>15.847</v>
      </c>
      <c r="CB51" s="56">
        <v>31.207999999999998</v>
      </c>
      <c r="CC51" s="56">
        <v>1.133</v>
      </c>
      <c r="CD51" s="56">
        <v>2.6760000000000002</v>
      </c>
      <c r="CE51" s="56">
        <v>68.11</v>
      </c>
      <c r="CF51" s="56">
        <v>30.411999999999999</v>
      </c>
      <c r="CG51" s="56">
        <v>37.271999999999998</v>
      </c>
      <c r="CH51" s="56">
        <v>10.977</v>
      </c>
      <c r="CI51" s="56">
        <v>1.66</v>
      </c>
      <c r="CJ51" s="56" t="s">
        <v>49</v>
      </c>
      <c r="CK51" s="56">
        <v>2.6030000000000002</v>
      </c>
      <c r="CL51" s="56" t="s">
        <v>49</v>
      </c>
      <c r="CM51" s="56">
        <v>3.073</v>
      </c>
      <c r="CN51" s="56">
        <v>3.641</v>
      </c>
      <c r="CO51" s="56">
        <v>0.42599999999999999</v>
      </c>
      <c r="CP51" s="56">
        <v>33.859000000000002</v>
      </c>
      <c r="CQ51" s="56">
        <v>39.753</v>
      </c>
      <c r="CR51" s="56">
        <v>61.753999999999998</v>
      </c>
      <c r="CS51" s="56">
        <v>27.018000000000001</v>
      </c>
      <c r="CT51" s="56" t="s">
        <v>49</v>
      </c>
      <c r="CU51" s="56" t="s">
        <v>49</v>
      </c>
      <c r="CV51" s="56" t="s">
        <v>49</v>
      </c>
      <c r="CW51" s="56" t="s">
        <v>49</v>
      </c>
      <c r="CX51" s="56" t="s">
        <v>49</v>
      </c>
      <c r="CY51" s="56" t="s">
        <v>49</v>
      </c>
      <c r="CZ51" s="56" t="s">
        <v>49</v>
      </c>
      <c r="DA51" s="56">
        <v>0.379</v>
      </c>
    </row>
    <row r="52" spans="1:105" x14ac:dyDescent="0.2">
      <c r="A52" s="44">
        <v>1971</v>
      </c>
      <c r="B52" s="347">
        <v>1167.8</v>
      </c>
      <c r="C52" s="353">
        <v>398.1</v>
      </c>
      <c r="D52" s="333">
        <v>1074.71</v>
      </c>
      <c r="E52" s="333"/>
      <c r="F52" s="334">
        <f t="shared" si="1"/>
        <v>0.92028600787806136</v>
      </c>
      <c r="G52" s="333"/>
      <c r="H52" s="326">
        <v>511.31</v>
      </c>
      <c r="I52" s="357">
        <v>675.4</v>
      </c>
      <c r="J52" s="308">
        <v>309.45400000000001</v>
      </c>
      <c r="K52" s="308"/>
      <c r="L52" s="229">
        <v>317.89400000000001</v>
      </c>
      <c r="P52" s="356">
        <v>9.7639999999999993</v>
      </c>
      <c r="Q52" s="350"/>
      <c r="R52" s="350"/>
      <c r="S52" s="350"/>
      <c r="T52" s="350"/>
      <c r="U52" s="350"/>
      <c r="V52" s="350"/>
      <c r="W52" s="308">
        <v>890.2</v>
      </c>
      <c r="X52" s="363">
        <v>563.4</v>
      </c>
      <c r="AF52" s="364">
        <v>167.077</v>
      </c>
      <c r="AG52" s="354"/>
      <c r="AH52" s="354"/>
      <c r="AI52" s="354"/>
      <c r="AJ52" s="354"/>
      <c r="AK52" s="354"/>
      <c r="AL52" s="354"/>
      <c r="AM52" s="313"/>
      <c r="AN52" s="56">
        <v>328.23</v>
      </c>
      <c r="AO52" s="56">
        <v>6.15</v>
      </c>
      <c r="AP52" s="313">
        <v>13612</v>
      </c>
      <c r="AR52" s="229">
        <v>568.91600000000005</v>
      </c>
      <c r="AW52" s="360">
        <v>818.4</v>
      </c>
      <c r="AY52" s="315">
        <v>187.13900000000001</v>
      </c>
      <c r="AZ52" s="315">
        <v>210.172</v>
      </c>
      <c r="BA52" s="315">
        <v>-23.033000000000001</v>
      </c>
      <c r="BC52" s="345">
        <v>578.41499999999996</v>
      </c>
      <c r="BD52" s="56">
        <v>5.5590000000000002</v>
      </c>
      <c r="BE52" s="56">
        <v>6.4710000000000001</v>
      </c>
      <c r="BF52" s="56">
        <v>69.274000000000001</v>
      </c>
      <c r="BG52" s="56">
        <v>11.823</v>
      </c>
      <c r="BH52" s="56" t="s">
        <v>49</v>
      </c>
      <c r="BI52" s="56" t="s">
        <v>49</v>
      </c>
      <c r="BJ52" s="56" t="s">
        <v>49</v>
      </c>
      <c r="BK52" s="56">
        <v>170.01900000000001</v>
      </c>
      <c r="BL52" s="56">
        <v>18.210999999999999</v>
      </c>
      <c r="BM52" s="56">
        <v>3.9670000000000001</v>
      </c>
      <c r="BN52" s="56">
        <v>2.6080000000000001</v>
      </c>
      <c r="BO52" s="56">
        <v>0.96099999999999997</v>
      </c>
      <c r="BP52" s="56">
        <v>4.0309999999999997</v>
      </c>
      <c r="BQ52" s="56">
        <v>5.9139999999999997</v>
      </c>
      <c r="BR52" s="56">
        <v>4.524</v>
      </c>
      <c r="BS52" s="56">
        <v>17.797000000000001</v>
      </c>
      <c r="BT52" s="56">
        <v>13.086</v>
      </c>
      <c r="BU52" s="56">
        <v>3.6120000000000001</v>
      </c>
      <c r="BV52" s="56">
        <v>3.802</v>
      </c>
      <c r="BW52" s="56">
        <v>16.448</v>
      </c>
      <c r="BX52" s="56">
        <v>7.1029999999999998</v>
      </c>
      <c r="BY52" s="56">
        <v>16.337</v>
      </c>
      <c r="BZ52" s="56" t="s">
        <v>49</v>
      </c>
      <c r="CA52" s="56">
        <v>14.797000000000001</v>
      </c>
      <c r="CB52" s="56">
        <v>31.518000000000001</v>
      </c>
      <c r="CC52" s="56">
        <v>0.83399999999999996</v>
      </c>
      <c r="CD52" s="56">
        <v>2.4900000000000002</v>
      </c>
      <c r="CE52" s="56">
        <v>58.811999999999998</v>
      </c>
      <c r="CF52" s="56">
        <v>25.462</v>
      </c>
      <c r="CG52" s="56">
        <v>32.948999999999998</v>
      </c>
      <c r="CH52" s="56">
        <v>9.8409999999999993</v>
      </c>
      <c r="CI52" s="56">
        <v>1.5269999999999999</v>
      </c>
      <c r="CJ52" s="56" t="s">
        <v>49</v>
      </c>
      <c r="CK52" s="56">
        <v>2.2080000000000002</v>
      </c>
      <c r="CL52" s="56" t="s">
        <v>49</v>
      </c>
      <c r="CM52" s="56">
        <v>2.3570000000000002</v>
      </c>
      <c r="CN52" s="56">
        <v>3.153</v>
      </c>
      <c r="CO52" s="56">
        <v>0.40100000000000002</v>
      </c>
      <c r="CP52" s="56">
        <v>35.002000000000002</v>
      </c>
      <c r="CQ52" s="56">
        <v>35.64</v>
      </c>
      <c r="CR52" s="56">
        <v>55.389000000000003</v>
      </c>
      <c r="CS52" s="56">
        <v>25.829000000000001</v>
      </c>
      <c r="CT52" s="56" t="s">
        <v>49</v>
      </c>
      <c r="CU52" s="56" t="s">
        <v>49</v>
      </c>
      <c r="CV52" s="56" t="s">
        <v>49</v>
      </c>
      <c r="CW52" s="56" t="s">
        <v>49</v>
      </c>
      <c r="CX52" s="56" t="s">
        <v>49</v>
      </c>
      <c r="CY52" s="56" t="s">
        <v>49</v>
      </c>
      <c r="CZ52" s="56" t="s">
        <v>49</v>
      </c>
      <c r="DA52" s="56">
        <v>0.34300000000000003</v>
      </c>
    </row>
    <row r="53" spans="1:105" x14ac:dyDescent="0.2">
      <c r="A53" s="44">
        <v>1970</v>
      </c>
      <c r="B53" s="347">
        <v>1075.9000000000001</v>
      </c>
      <c r="C53" s="353">
        <v>370.9</v>
      </c>
      <c r="D53" s="333">
        <v>979.1</v>
      </c>
      <c r="E53" s="333"/>
      <c r="F53" s="334">
        <f t="shared" si="1"/>
        <v>0.91002881308671801</v>
      </c>
      <c r="G53" s="333"/>
      <c r="H53" s="326">
        <v>467.16</v>
      </c>
      <c r="I53" s="357">
        <v>599.41999999999996</v>
      </c>
      <c r="J53" s="308">
        <v>286.01499999999999</v>
      </c>
      <c r="K53" s="308"/>
      <c r="L53" s="229">
        <v>281.60300000000001</v>
      </c>
      <c r="P53" s="356">
        <v>7.1879999999999997</v>
      </c>
      <c r="Q53" s="350"/>
      <c r="R53" s="350"/>
      <c r="S53" s="350"/>
      <c r="T53" s="350"/>
      <c r="U53" s="350"/>
      <c r="V53" s="350"/>
      <c r="W53" s="308">
        <v>838.92</v>
      </c>
      <c r="X53" s="363">
        <v>511.94</v>
      </c>
      <c r="AF53" s="364">
        <v>146.63200000000001</v>
      </c>
      <c r="AG53" s="354"/>
      <c r="AH53" s="354"/>
      <c r="AI53" s="354"/>
      <c r="AJ53" s="354"/>
      <c r="AK53" s="354"/>
      <c r="AL53" s="354"/>
      <c r="AM53" s="313"/>
      <c r="AN53" s="56">
        <v>298.19</v>
      </c>
      <c r="AO53" s="56">
        <v>6</v>
      </c>
      <c r="AP53" s="313">
        <v>13511</v>
      </c>
      <c r="AR53" s="229">
        <v>512.16300000000001</v>
      </c>
      <c r="AW53" s="360">
        <v>692.4</v>
      </c>
      <c r="AY53" s="315">
        <v>192.80699999999999</v>
      </c>
      <c r="AZ53" s="315">
        <v>195.649</v>
      </c>
      <c r="BA53" s="315">
        <v>-2.8420000000000001</v>
      </c>
      <c r="BC53" s="345">
        <v>533.58500000000004</v>
      </c>
      <c r="BD53" s="56">
        <v>5.2480000000000002</v>
      </c>
      <c r="BE53" s="56">
        <v>5.7549999999999999</v>
      </c>
      <c r="BF53" s="56">
        <v>62.890999999999998</v>
      </c>
      <c r="BG53" s="56">
        <v>9.9570000000000007</v>
      </c>
      <c r="BH53" s="56" t="s">
        <v>49</v>
      </c>
      <c r="BI53" s="56" t="s">
        <v>49</v>
      </c>
      <c r="BJ53" s="56" t="s">
        <v>49</v>
      </c>
      <c r="BK53" s="56">
        <v>162.86600000000001</v>
      </c>
      <c r="BL53" s="56">
        <v>17.295000000000002</v>
      </c>
      <c r="BM53" s="56">
        <v>3.883</v>
      </c>
      <c r="BN53" s="56">
        <v>2.6139999999999999</v>
      </c>
      <c r="BO53" s="56">
        <v>0.91600000000000004</v>
      </c>
      <c r="BP53" s="56">
        <v>3.7559999999999998</v>
      </c>
      <c r="BQ53" s="56">
        <v>5.7759999999999998</v>
      </c>
      <c r="BR53" s="56">
        <v>4.1870000000000003</v>
      </c>
      <c r="BS53" s="56">
        <v>16.314</v>
      </c>
      <c r="BT53" s="56">
        <v>12.696</v>
      </c>
      <c r="BU53" s="56">
        <v>3.6349999999999998</v>
      </c>
      <c r="BV53" s="56">
        <v>3.7010000000000001</v>
      </c>
      <c r="BW53" s="56">
        <v>16.821999999999999</v>
      </c>
      <c r="BX53" s="56">
        <v>7.1429999999999998</v>
      </c>
      <c r="BY53" s="56">
        <v>16.617999999999999</v>
      </c>
      <c r="BZ53" s="56" t="s">
        <v>49</v>
      </c>
      <c r="CA53" s="56">
        <v>13.987</v>
      </c>
      <c r="CB53" s="56">
        <v>28.01</v>
      </c>
      <c r="CC53" s="56">
        <v>0.81200000000000006</v>
      </c>
      <c r="CD53" s="56">
        <v>2.484</v>
      </c>
      <c r="CE53" s="56">
        <v>51.320999999999998</v>
      </c>
      <c r="CF53" s="56">
        <v>21.923999999999999</v>
      </c>
      <c r="CG53" s="56">
        <v>29.065999999999999</v>
      </c>
      <c r="CH53" s="56">
        <v>7.5190000000000001</v>
      </c>
      <c r="CI53" s="56">
        <v>1.375</v>
      </c>
      <c r="CJ53" s="56" t="s">
        <v>49</v>
      </c>
      <c r="CK53" s="56">
        <v>1.925</v>
      </c>
      <c r="CL53" s="56" t="s">
        <v>49</v>
      </c>
      <c r="CM53" s="56">
        <v>2.403</v>
      </c>
      <c r="CN53" s="56">
        <v>2.742</v>
      </c>
      <c r="CO53" s="56">
        <v>0.33200000000000002</v>
      </c>
      <c r="CP53" s="56">
        <v>33.941000000000003</v>
      </c>
      <c r="CQ53" s="56">
        <v>29.984000000000002</v>
      </c>
      <c r="CR53" s="56">
        <v>52.027999999999999</v>
      </c>
      <c r="CS53" s="56">
        <v>25.404</v>
      </c>
      <c r="CT53" s="56" t="s">
        <v>49</v>
      </c>
      <c r="CU53" s="56" t="s">
        <v>49</v>
      </c>
      <c r="CV53" s="56" t="s">
        <v>49</v>
      </c>
      <c r="CW53" s="56" t="s">
        <v>49</v>
      </c>
      <c r="CX53" s="56" t="s">
        <v>49</v>
      </c>
      <c r="CY53" s="56" t="s">
        <v>49</v>
      </c>
      <c r="CZ53" s="56" t="s">
        <v>49</v>
      </c>
      <c r="DA53" s="56">
        <v>7.3999999999999996E-2</v>
      </c>
    </row>
    <row r="54" spans="1:105" x14ac:dyDescent="0.2">
      <c r="A54" s="44">
        <v>1969</v>
      </c>
      <c r="B54" s="347">
        <v>1019.9</v>
      </c>
      <c r="C54" s="353">
        <v>353.7</v>
      </c>
      <c r="D54" s="333">
        <v>914.05</v>
      </c>
      <c r="E54" s="333"/>
      <c r="F54" s="334">
        <f t="shared" si="1"/>
        <v>0.89621531522698306</v>
      </c>
      <c r="G54" s="333"/>
      <c r="H54" s="326">
        <v>453.27</v>
      </c>
      <c r="I54" s="357">
        <v>570</v>
      </c>
      <c r="J54" s="308">
        <v>278.68900000000002</v>
      </c>
      <c r="K54" s="308"/>
      <c r="L54" s="229">
        <v>267.05</v>
      </c>
      <c r="P54" s="356">
        <v>8.4760000000000009</v>
      </c>
      <c r="Q54" s="350"/>
      <c r="R54" s="350"/>
      <c r="S54" s="350"/>
      <c r="T54" s="350"/>
      <c r="U54" s="350"/>
      <c r="V54" s="350"/>
      <c r="W54" s="308">
        <v>800.36</v>
      </c>
      <c r="X54" s="363">
        <v>460.78</v>
      </c>
      <c r="AF54" s="364">
        <v>132.227</v>
      </c>
      <c r="AG54" s="354"/>
      <c r="AH54" s="354"/>
      <c r="AI54" s="354"/>
      <c r="AJ54" s="354"/>
      <c r="AK54" s="354"/>
      <c r="AL54" s="354"/>
      <c r="AM54" s="313"/>
      <c r="AN54" s="56">
        <v>286.75</v>
      </c>
      <c r="AO54" s="56">
        <v>5.89</v>
      </c>
      <c r="AP54" s="313">
        <v>13473</v>
      </c>
      <c r="AR54" s="229">
        <v>488.10500000000002</v>
      </c>
      <c r="AW54" s="360">
        <v>694.7</v>
      </c>
      <c r="AY54" s="315">
        <v>186.88200000000001</v>
      </c>
      <c r="AZ54" s="315">
        <v>183.64</v>
      </c>
      <c r="BA54" s="315">
        <v>3.242</v>
      </c>
      <c r="BC54" s="345">
        <v>483.387</v>
      </c>
      <c r="BD54" s="56">
        <v>4.57</v>
      </c>
      <c r="BE54" s="56">
        <v>5.407</v>
      </c>
      <c r="BF54" s="56">
        <v>57.148000000000003</v>
      </c>
      <c r="BG54" s="56">
        <v>9.0329999999999995</v>
      </c>
      <c r="BH54" s="56" t="s">
        <v>49</v>
      </c>
      <c r="BI54" s="56" t="s">
        <v>49</v>
      </c>
      <c r="BJ54" s="56" t="s">
        <v>49</v>
      </c>
      <c r="BK54" s="56">
        <v>141.93299999999999</v>
      </c>
      <c r="BL54" s="56">
        <v>15.573</v>
      </c>
      <c r="BM54" s="56">
        <v>3.871</v>
      </c>
      <c r="BN54" s="56">
        <v>2.5649999999999999</v>
      </c>
      <c r="BO54" s="56">
        <v>0.91</v>
      </c>
      <c r="BP54" s="56">
        <v>3.3730000000000002</v>
      </c>
      <c r="BQ54" s="56">
        <v>5.1470000000000002</v>
      </c>
      <c r="BR54" s="56">
        <v>4.0069999999999997</v>
      </c>
      <c r="BS54" s="56">
        <v>13.805999999999999</v>
      </c>
      <c r="BT54" s="56">
        <v>10.962</v>
      </c>
      <c r="BU54" s="56">
        <v>3.2669999999999999</v>
      </c>
      <c r="BV54" s="56">
        <v>3.62</v>
      </c>
      <c r="BW54" s="56">
        <v>14.212999999999999</v>
      </c>
      <c r="BX54" s="56">
        <v>6.1349999999999998</v>
      </c>
      <c r="BY54" s="56">
        <v>10.874000000000001</v>
      </c>
      <c r="BZ54" s="56" t="s">
        <v>49</v>
      </c>
      <c r="CA54" s="56">
        <v>12.308999999999999</v>
      </c>
      <c r="CB54" s="56">
        <v>25.882999999999999</v>
      </c>
      <c r="CC54" s="56">
        <v>0.94899999999999995</v>
      </c>
      <c r="CD54" s="56">
        <v>2.3719999999999999</v>
      </c>
      <c r="CE54" s="56">
        <v>47.774000000000001</v>
      </c>
      <c r="CF54" s="56">
        <v>20.468</v>
      </c>
      <c r="CG54" s="56">
        <v>27.163</v>
      </c>
      <c r="CH54" s="56">
        <v>8.4649999999999999</v>
      </c>
      <c r="CI54" s="56">
        <v>1.3180000000000001</v>
      </c>
      <c r="CJ54" s="56" t="s">
        <v>49</v>
      </c>
      <c r="CK54" s="56">
        <v>1.9530000000000001</v>
      </c>
      <c r="CL54" s="56" t="s">
        <v>49</v>
      </c>
      <c r="CM54" s="56">
        <v>1.927</v>
      </c>
      <c r="CN54" s="56">
        <v>2.7250000000000001</v>
      </c>
      <c r="CO54" s="56">
        <v>0.14299999999999999</v>
      </c>
      <c r="CP54" s="56">
        <v>31.882999999999999</v>
      </c>
      <c r="CQ54" s="56">
        <v>24.198</v>
      </c>
      <c r="CR54" s="56">
        <v>52.295999999999999</v>
      </c>
      <c r="CS54" s="56">
        <v>22.957999999999998</v>
      </c>
      <c r="CT54" s="56" t="s">
        <v>49</v>
      </c>
      <c r="CU54" s="56" t="s">
        <v>49</v>
      </c>
      <c r="CV54" s="56" t="s">
        <v>49</v>
      </c>
      <c r="CW54" s="56" t="s">
        <v>49</v>
      </c>
      <c r="CX54" s="56" t="s">
        <v>49</v>
      </c>
      <c r="CY54" s="56" t="s">
        <v>49</v>
      </c>
      <c r="CZ54" s="56" t="s">
        <v>49</v>
      </c>
      <c r="DA54" s="56">
        <v>3.7999999999999999E-2</v>
      </c>
    </row>
    <row r="55" spans="1:105" x14ac:dyDescent="0.2">
      <c r="A55" s="44">
        <v>1968</v>
      </c>
      <c r="B55" s="347">
        <v>942.5</v>
      </c>
      <c r="C55" s="353">
        <v>347.6</v>
      </c>
      <c r="D55" s="333">
        <v>839.35</v>
      </c>
      <c r="E55" s="333"/>
      <c r="F55" s="334">
        <f t="shared" si="1"/>
        <v>0.89055702917771884</v>
      </c>
      <c r="G55" s="333"/>
      <c r="H55" s="326">
        <v>426.69</v>
      </c>
      <c r="I55" s="357">
        <v>531.83000000000004</v>
      </c>
      <c r="J55" s="308">
        <v>262.93400000000003</v>
      </c>
      <c r="K55" s="308"/>
      <c r="L55" s="229">
        <v>249.923</v>
      </c>
      <c r="P55" s="356">
        <v>12.005000000000001</v>
      </c>
      <c r="Q55" s="350"/>
      <c r="R55" s="350"/>
      <c r="S55" s="350"/>
      <c r="T55" s="350"/>
      <c r="U55" s="350"/>
      <c r="V55" s="287">
        <v>90941</v>
      </c>
      <c r="W55" s="308">
        <v>943.75</v>
      </c>
      <c r="X55" s="363">
        <v>412.66</v>
      </c>
      <c r="AF55" s="364">
        <v>121.27</v>
      </c>
      <c r="AG55" s="354"/>
      <c r="AH55" s="354"/>
      <c r="AI55" s="354"/>
      <c r="AJ55" s="354"/>
      <c r="AK55" s="354"/>
      <c r="AL55" s="354"/>
      <c r="AM55" s="313"/>
      <c r="AN55" s="56">
        <v>264.64</v>
      </c>
      <c r="AO55" s="56">
        <v>5.22</v>
      </c>
      <c r="AP55" s="313">
        <v>13487</v>
      </c>
      <c r="AR55" s="229">
        <v>451.00299999999999</v>
      </c>
      <c r="AW55" s="360">
        <v>757.59999999999991</v>
      </c>
      <c r="AY55" s="315">
        <v>152.97300000000001</v>
      </c>
      <c r="AZ55" s="315">
        <v>178.13399999999999</v>
      </c>
      <c r="BA55" s="315">
        <v>-25.161000000000001</v>
      </c>
      <c r="BC55" s="345">
        <v>411.10300000000001</v>
      </c>
      <c r="BD55" s="56">
        <v>3.4359999999999999</v>
      </c>
      <c r="BE55" s="56">
        <v>4.4029999999999996</v>
      </c>
      <c r="BF55" s="56">
        <v>50.988999999999997</v>
      </c>
      <c r="BG55" s="56">
        <v>8.7949999999999999</v>
      </c>
      <c r="BH55" s="56" t="s">
        <v>49</v>
      </c>
      <c r="BI55" s="56" t="s">
        <v>49</v>
      </c>
      <c r="BJ55" s="56" t="s">
        <v>49</v>
      </c>
      <c r="BK55" s="56">
        <v>116.26900000000001</v>
      </c>
      <c r="BL55" s="56">
        <v>11.773</v>
      </c>
      <c r="BM55" s="56">
        <v>3.431</v>
      </c>
      <c r="BN55" s="56">
        <v>3.0409999999999999</v>
      </c>
      <c r="BO55" s="56">
        <v>0.59799999999999998</v>
      </c>
      <c r="BP55" s="56">
        <v>2.3330000000000002</v>
      </c>
      <c r="BQ55" s="56">
        <v>4.548</v>
      </c>
      <c r="BR55" s="56">
        <v>3.1019999999999999</v>
      </c>
      <c r="BS55" s="56">
        <v>12.279</v>
      </c>
      <c r="BT55" s="56">
        <v>9.7080000000000002</v>
      </c>
      <c r="BU55" s="56">
        <v>2.4700000000000002</v>
      </c>
      <c r="BV55" s="56">
        <v>3.069</v>
      </c>
      <c r="BW55" s="56">
        <v>11.585000000000001</v>
      </c>
      <c r="BX55" s="56">
        <v>5.3819999999999997</v>
      </c>
      <c r="BY55" s="56">
        <v>8.9920000000000009</v>
      </c>
      <c r="BZ55" s="56" t="s">
        <v>49</v>
      </c>
      <c r="CA55" s="56">
        <v>9.4619999999999997</v>
      </c>
      <c r="CB55" s="56">
        <v>20.145</v>
      </c>
      <c r="CC55" s="56">
        <v>0.621</v>
      </c>
      <c r="CD55" s="56">
        <v>1.762</v>
      </c>
      <c r="CE55" s="56">
        <v>40.283999999999999</v>
      </c>
      <c r="CF55" s="56">
        <v>17.509</v>
      </c>
      <c r="CG55" s="56">
        <v>22.547000000000001</v>
      </c>
      <c r="CH55" s="56">
        <v>6.5730000000000004</v>
      </c>
      <c r="CI55" s="56">
        <v>1.1970000000000001</v>
      </c>
      <c r="CJ55" s="56" t="s">
        <v>49</v>
      </c>
      <c r="CK55" s="56">
        <v>1.6679999999999999</v>
      </c>
      <c r="CL55" s="56" t="s">
        <v>49</v>
      </c>
      <c r="CM55" s="56">
        <v>1.7350000000000001</v>
      </c>
      <c r="CN55" s="56">
        <v>2.2090000000000001</v>
      </c>
      <c r="CO55" s="56">
        <v>0.22800000000000001</v>
      </c>
      <c r="CP55" s="56">
        <v>29.997</v>
      </c>
      <c r="CQ55" s="56">
        <v>21.709</v>
      </c>
      <c r="CR55" s="56">
        <v>47.357999999999997</v>
      </c>
      <c r="CS55" s="56">
        <v>19.263000000000002</v>
      </c>
      <c r="CT55" s="56" t="s">
        <v>49</v>
      </c>
      <c r="CU55" s="56" t="s">
        <v>49</v>
      </c>
      <c r="CV55" s="56" t="s">
        <v>49</v>
      </c>
      <c r="CW55" s="56" t="s">
        <v>49</v>
      </c>
      <c r="CX55" s="56" t="s">
        <v>49</v>
      </c>
      <c r="CY55" s="56" t="s">
        <v>49</v>
      </c>
      <c r="CZ55" s="56" t="s">
        <v>49</v>
      </c>
      <c r="DA55" s="56">
        <v>5.3999999999999999E-2</v>
      </c>
    </row>
    <row r="56" spans="1:105" x14ac:dyDescent="0.2">
      <c r="A56" s="44">
        <v>1967</v>
      </c>
      <c r="B56" s="347">
        <v>861.7</v>
      </c>
      <c r="C56" s="353">
        <v>326.2</v>
      </c>
      <c r="D56" s="333">
        <v>773.18000000000006</v>
      </c>
      <c r="E56" s="333"/>
      <c r="F56" s="334">
        <f t="shared" si="1"/>
        <v>0.89727283277242664</v>
      </c>
      <c r="G56" s="333"/>
      <c r="H56" s="326">
        <v>402.32</v>
      </c>
      <c r="I56" s="357">
        <v>490.5</v>
      </c>
      <c r="J56" s="308">
        <v>245.97399999999999</v>
      </c>
      <c r="K56" s="308"/>
      <c r="L56" s="229">
        <v>231.13300000000001</v>
      </c>
      <c r="P56" s="356">
        <v>9.1639999999999997</v>
      </c>
      <c r="Q56" s="350"/>
      <c r="R56" s="350"/>
      <c r="S56" s="350"/>
      <c r="T56" s="350"/>
      <c r="U56" s="350"/>
      <c r="V56" s="287">
        <v>110541</v>
      </c>
      <c r="W56" s="308">
        <v>905.11</v>
      </c>
      <c r="X56" s="363">
        <v>370.86</v>
      </c>
      <c r="AF56" s="364">
        <v>111.06399999999999</v>
      </c>
      <c r="AG56" s="354"/>
      <c r="AH56" s="354"/>
      <c r="AI56" s="354"/>
      <c r="AJ56" s="354"/>
      <c r="AK56" s="354"/>
      <c r="AL56" s="354"/>
      <c r="AM56" s="313"/>
      <c r="AN56" s="56">
        <v>237.49</v>
      </c>
      <c r="AO56" s="56">
        <v>4.7300000000000004</v>
      </c>
      <c r="AP56" s="313">
        <v>13514</v>
      </c>
      <c r="AR56" s="229">
        <v>418.24700000000001</v>
      </c>
      <c r="AW56" s="360">
        <v>659.8</v>
      </c>
      <c r="AY56" s="315">
        <v>148.822</v>
      </c>
      <c r="AZ56" s="315">
        <v>157.464</v>
      </c>
      <c r="BA56" s="315">
        <v>-8.6430000000000007</v>
      </c>
      <c r="BC56" s="345">
        <v>356.98700000000002</v>
      </c>
      <c r="BD56" s="56">
        <v>3.2770000000000001</v>
      </c>
      <c r="BE56" s="56">
        <v>3.9239999999999999</v>
      </c>
      <c r="BF56" s="56">
        <v>46.12</v>
      </c>
      <c r="BG56" s="56">
        <v>7.8460000000000001</v>
      </c>
      <c r="BH56" s="56" t="s">
        <v>49</v>
      </c>
      <c r="BI56" s="56" t="s">
        <v>49</v>
      </c>
      <c r="BJ56" s="56" t="s">
        <v>49</v>
      </c>
      <c r="BK56" s="56">
        <v>97.897000000000006</v>
      </c>
      <c r="BL56" s="56">
        <v>9.2590000000000003</v>
      </c>
      <c r="BM56" s="56">
        <v>2.9220000000000002</v>
      </c>
      <c r="BN56" s="56">
        <v>2.125</v>
      </c>
      <c r="BO56" s="56">
        <v>0.64500000000000002</v>
      </c>
      <c r="BP56" s="56">
        <v>2.3010000000000002</v>
      </c>
      <c r="BQ56" s="56">
        <v>4.2619999999999996</v>
      </c>
      <c r="BR56" s="56">
        <v>2.895</v>
      </c>
      <c r="BS56" s="56">
        <v>10.148</v>
      </c>
      <c r="BT56" s="56">
        <v>8.923</v>
      </c>
      <c r="BU56" s="56">
        <v>2.1739999999999999</v>
      </c>
      <c r="BV56" s="56">
        <v>2.88</v>
      </c>
      <c r="BW56" s="56">
        <v>9.68</v>
      </c>
      <c r="BX56" s="56">
        <v>3.9809999999999999</v>
      </c>
      <c r="BY56" s="56">
        <v>7.7779999999999996</v>
      </c>
      <c r="BZ56" s="56" t="s">
        <v>49</v>
      </c>
      <c r="CA56" s="56">
        <v>8.1359999999999992</v>
      </c>
      <c r="CB56" s="56">
        <v>16.238</v>
      </c>
      <c r="CC56" s="56">
        <v>0.63500000000000001</v>
      </c>
      <c r="CD56" s="56">
        <v>1.325</v>
      </c>
      <c r="CE56" s="56">
        <v>34.124000000000002</v>
      </c>
      <c r="CF56" s="56">
        <v>14.281000000000001</v>
      </c>
      <c r="CG56" s="56">
        <v>19.478999999999999</v>
      </c>
      <c r="CH56" s="56">
        <v>5.4390000000000001</v>
      </c>
      <c r="CI56" s="56">
        <v>1.0489999999999999</v>
      </c>
      <c r="CJ56" s="56" t="s">
        <v>49</v>
      </c>
      <c r="CK56" s="56">
        <v>1.5249999999999999</v>
      </c>
      <c r="CL56" s="56" t="s">
        <v>49</v>
      </c>
      <c r="CM56" s="56">
        <v>1.542</v>
      </c>
      <c r="CN56" s="56">
        <v>2.0110000000000001</v>
      </c>
      <c r="CO56" s="56">
        <v>0.36399999999999999</v>
      </c>
      <c r="CP56" s="56">
        <v>27.146999999999998</v>
      </c>
      <c r="CQ56" s="56">
        <v>19.481000000000002</v>
      </c>
      <c r="CR56" s="56">
        <v>44.987000000000002</v>
      </c>
      <c r="CS56" s="56">
        <v>16.756</v>
      </c>
      <c r="CT56" s="56" t="s">
        <v>49</v>
      </c>
      <c r="CU56" s="56" t="s">
        <v>49</v>
      </c>
      <c r="CV56" s="56" t="s">
        <v>49</v>
      </c>
      <c r="CW56" s="56" t="s">
        <v>49</v>
      </c>
      <c r="CX56" s="56" t="s">
        <v>49</v>
      </c>
      <c r="CY56" s="56" t="s">
        <v>49</v>
      </c>
      <c r="CZ56" s="56" t="s">
        <v>49</v>
      </c>
      <c r="DA56" s="56">
        <v>0.223</v>
      </c>
    </row>
    <row r="57" spans="1:105" x14ac:dyDescent="0.2">
      <c r="A57" s="44">
        <v>1966</v>
      </c>
      <c r="B57" s="347">
        <v>815</v>
      </c>
      <c r="C57" s="353">
        <v>319.89999999999998</v>
      </c>
      <c r="D57" s="333">
        <v>706.58999999999992</v>
      </c>
      <c r="E57" s="333"/>
      <c r="F57" s="334">
        <f t="shared" si="1"/>
        <v>0.86698159509202444</v>
      </c>
      <c r="G57" s="333"/>
      <c r="H57" s="326">
        <v>368.39</v>
      </c>
      <c r="I57" s="357">
        <v>460.49</v>
      </c>
      <c r="J57" s="308">
        <v>232.74199999999999</v>
      </c>
      <c r="K57" s="308"/>
      <c r="L57" s="229">
        <v>216.846</v>
      </c>
      <c r="P57" s="356">
        <v>5.95</v>
      </c>
      <c r="Q57" s="350"/>
      <c r="R57" s="350"/>
      <c r="S57" s="350"/>
      <c r="T57" s="350"/>
      <c r="U57" s="350"/>
      <c r="V57" s="287">
        <v>117473</v>
      </c>
      <c r="W57" s="308">
        <v>785.69</v>
      </c>
      <c r="X57" s="363">
        <v>338.2</v>
      </c>
      <c r="AF57" s="364">
        <v>102.74299999999999</v>
      </c>
      <c r="AG57" s="354"/>
      <c r="AH57" s="354"/>
      <c r="AI57" s="354"/>
      <c r="AJ57" s="354"/>
      <c r="AK57" s="354"/>
      <c r="AL57" s="354"/>
      <c r="AM57" s="313"/>
      <c r="AN57" s="56">
        <v>220.31</v>
      </c>
      <c r="AO57" s="56">
        <v>4.34</v>
      </c>
      <c r="AP57" s="313">
        <v>13538</v>
      </c>
      <c r="AR57" s="229">
        <v>384.36900000000003</v>
      </c>
      <c r="AW57" s="360">
        <v>517.79999999999995</v>
      </c>
      <c r="AY57" s="315">
        <v>130.83500000000001</v>
      </c>
      <c r="AZ57" s="315">
        <v>134.53200000000001</v>
      </c>
      <c r="BA57" s="315">
        <v>-3.698</v>
      </c>
      <c r="BC57" s="345">
        <v>330.673</v>
      </c>
      <c r="BD57" s="56">
        <v>2.8530000000000002</v>
      </c>
      <c r="BE57" s="56">
        <v>3.7360000000000002</v>
      </c>
      <c r="BF57" s="56">
        <v>41.780999999999999</v>
      </c>
      <c r="BG57" s="56">
        <v>7.0659999999999998</v>
      </c>
      <c r="BH57" s="56" t="s">
        <v>49</v>
      </c>
      <c r="BI57" s="56" t="s">
        <v>49</v>
      </c>
      <c r="BJ57" s="56" t="s">
        <v>49</v>
      </c>
      <c r="BK57" s="56">
        <v>84.804000000000002</v>
      </c>
      <c r="BL57" s="56">
        <v>8.9789999999999992</v>
      </c>
      <c r="BM57" s="56">
        <v>2.83</v>
      </c>
      <c r="BN57" s="56">
        <v>1.921</v>
      </c>
      <c r="BO57" s="56">
        <v>0.54700000000000004</v>
      </c>
      <c r="BP57" s="56">
        <v>2.177</v>
      </c>
      <c r="BQ57" s="56">
        <v>3.4449999999999998</v>
      </c>
      <c r="BR57" s="56">
        <v>2.4380000000000002</v>
      </c>
      <c r="BS57" s="56">
        <v>9.2889999999999997</v>
      </c>
      <c r="BT57" s="56">
        <v>7.66</v>
      </c>
      <c r="BU57" s="56">
        <v>1.8759999999999999</v>
      </c>
      <c r="BV57" s="56">
        <v>2.5219999999999998</v>
      </c>
      <c r="BW57" s="56">
        <v>8.2780000000000005</v>
      </c>
      <c r="BX57" s="56">
        <v>3.4159999999999999</v>
      </c>
      <c r="BY57" s="56">
        <v>6.2939999999999996</v>
      </c>
      <c r="BZ57" s="56" t="s">
        <v>49</v>
      </c>
      <c r="CA57" s="56">
        <v>5.68</v>
      </c>
      <c r="CB57" s="56">
        <v>14.093999999999999</v>
      </c>
      <c r="CC57" s="56">
        <v>0.66500000000000004</v>
      </c>
      <c r="CD57" s="56">
        <v>1.272</v>
      </c>
      <c r="CE57" s="56">
        <v>32.651000000000003</v>
      </c>
      <c r="CF57" s="56">
        <v>14.4</v>
      </c>
      <c r="CG57" s="56">
        <v>18.015000000000001</v>
      </c>
      <c r="CH57" s="56">
        <v>5.5490000000000004</v>
      </c>
      <c r="CI57" s="56">
        <v>0.96299999999999997</v>
      </c>
      <c r="CJ57" s="56" t="s">
        <v>49</v>
      </c>
      <c r="CK57" s="56">
        <v>1.4319999999999999</v>
      </c>
      <c r="CL57" s="56" t="s">
        <v>49</v>
      </c>
      <c r="CM57" s="56">
        <v>1.3740000000000001</v>
      </c>
      <c r="CN57" s="56">
        <v>1.643</v>
      </c>
      <c r="CO57" s="56">
        <v>0.23599999999999999</v>
      </c>
      <c r="CP57" s="56">
        <v>24.231999999999999</v>
      </c>
      <c r="CQ57" s="56">
        <v>16.925999999999998</v>
      </c>
      <c r="CR57" s="56">
        <v>44.781999999999996</v>
      </c>
      <c r="CS57" s="56">
        <v>15.391</v>
      </c>
      <c r="CT57" s="56" t="s">
        <v>49</v>
      </c>
      <c r="CU57" s="56" t="s">
        <v>49</v>
      </c>
      <c r="CV57" s="56" t="s">
        <v>49</v>
      </c>
      <c r="CW57" s="56" t="s">
        <v>49</v>
      </c>
      <c r="CX57" s="56" t="s">
        <v>49</v>
      </c>
      <c r="CY57" s="56" t="s">
        <v>49</v>
      </c>
      <c r="CZ57" s="56" t="s">
        <v>49</v>
      </c>
      <c r="DA57" s="56">
        <v>0.105</v>
      </c>
    </row>
    <row r="58" spans="1:105" x14ac:dyDescent="0.2">
      <c r="A58" s="44">
        <v>1965</v>
      </c>
      <c r="B58" s="347">
        <v>743.7</v>
      </c>
      <c r="C58" s="353">
        <v>317.3</v>
      </c>
      <c r="D58" s="333">
        <v>649.65</v>
      </c>
      <c r="E58" s="333"/>
      <c r="F58" s="334">
        <f t="shared" si="1"/>
        <v>0.87353771682129888</v>
      </c>
      <c r="G58" s="333"/>
      <c r="H58" s="326">
        <v>345.863</v>
      </c>
      <c r="I58" s="357">
        <v>434.2</v>
      </c>
      <c r="J58" s="308">
        <v>219.44900000000001</v>
      </c>
      <c r="K58" s="308"/>
      <c r="L58" s="229">
        <v>204.142</v>
      </c>
      <c r="P58" s="356">
        <v>5.9859999999999998</v>
      </c>
      <c r="Q58" s="350"/>
      <c r="R58" s="350"/>
      <c r="S58" s="350"/>
      <c r="T58" s="350"/>
      <c r="U58" s="350"/>
      <c r="V58" s="287">
        <v>116664</v>
      </c>
      <c r="W58" s="308">
        <v>969.25</v>
      </c>
      <c r="X58" s="363">
        <v>303.78699999999998</v>
      </c>
      <c r="AF58" s="355">
        <v>93.873999999999995</v>
      </c>
      <c r="AG58" s="354"/>
      <c r="AH58" s="354"/>
      <c r="AI58" s="354"/>
      <c r="AJ58" s="354"/>
      <c r="AK58" s="354"/>
      <c r="AL58" s="354"/>
      <c r="AM58" s="313"/>
      <c r="AN58" s="56">
        <v>203.06</v>
      </c>
      <c r="AO58" s="56">
        <v>4.01</v>
      </c>
      <c r="AP58" s="313">
        <v>13544</v>
      </c>
      <c r="AR58" s="229">
        <v>357.13299999999998</v>
      </c>
      <c r="AW58" s="360">
        <v>573.4</v>
      </c>
      <c r="AY58" s="315">
        <v>116.81699999999999</v>
      </c>
      <c r="AZ58" s="315">
        <v>118.22799999999999</v>
      </c>
      <c r="BA58" s="315">
        <v>-1.411</v>
      </c>
      <c r="BC58" s="345">
        <v>294.94099999999997</v>
      </c>
      <c r="BD58" s="56">
        <v>2.355</v>
      </c>
      <c r="BE58" s="56">
        <v>3.302</v>
      </c>
      <c r="BF58" s="56">
        <v>38.106000000000002</v>
      </c>
      <c r="BG58" s="56">
        <v>6.5359999999999996</v>
      </c>
      <c r="BH58" s="56" t="s">
        <v>49</v>
      </c>
      <c r="BI58" s="56" t="s">
        <v>49</v>
      </c>
      <c r="BJ58" s="56" t="s">
        <v>49</v>
      </c>
      <c r="BK58" s="56">
        <v>69.484999999999999</v>
      </c>
      <c r="BL58" s="56">
        <v>7.6529999999999996</v>
      </c>
      <c r="BM58" s="56">
        <v>2.2970000000000002</v>
      </c>
      <c r="BN58" s="56">
        <v>1.67</v>
      </c>
      <c r="BO58" s="56">
        <v>0.49</v>
      </c>
      <c r="BP58" s="56">
        <v>2.2290000000000001</v>
      </c>
      <c r="BQ58" s="56">
        <v>2.669</v>
      </c>
      <c r="BR58" s="56">
        <v>2.1139999999999999</v>
      </c>
      <c r="BS58" s="56">
        <v>7.4379999999999997</v>
      </c>
      <c r="BT58" s="56">
        <v>6.585</v>
      </c>
      <c r="BU58" s="56">
        <v>1.5429999999999999</v>
      </c>
      <c r="BV58" s="56">
        <v>1.9330000000000001</v>
      </c>
      <c r="BW58" s="56">
        <v>6.9329999999999998</v>
      </c>
      <c r="BX58" s="56">
        <v>3.0880000000000001</v>
      </c>
      <c r="BY58" s="56">
        <v>5.2060000000000004</v>
      </c>
      <c r="BZ58" s="56" t="s">
        <v>49</v>
      </c>
      <c r="CA58" s="56">
        <v>4.0949999999999998</v>
      </c>
      <c r="CB58" s="56">
        <v>10.827</v>
      </c>
      <c r="CC58" s="56">
        <v>0.51200000000000001</v>
      </c>
      <c r="CD58" s="56">
        <v>1.0920000000000001</v>
      </c>
      <c r="CE58" s="56">
        <v>29.164999999999999</v>
      </c>
      <c r="CF58" s="56">
        <v>12.487</v>
      </c>
      <c r="CG58" s="56">
        <v>16.393999999999998</v>
      </c>
      <c r="CH58" s="56">
        <v>4.8710000000000004</v>
      </c>
      <c r="CI58" s="56">
        <v>0.98</v>
      </c>
      <c r="CJ58" s="56" t="s">
        <v>49</v>
      </c>
      <c r="CK58" s="56">
        <v>1.399</v>
      </c>
      <c r="CL58" s="56" t="s">
        <v>49</v>
      </c>
      <c r="CM58" s="56">
        <v>1.2</v>
      </c>
      <c r="CN58" s="56">
        <v>1.581</v>
      </c>
      <c r="CO58" s="56">
        <v>0.28499999999999998</v>
      </c>
      <c r="CP58" s="56">
        <v>21.486000000000001</v>
      </c>
      <c r="CQ58" s="56">
        <v>14.499000000000001</v>
      </c>
      <c r="CR58" s="56">
        <v>42.573999999999998</v>
      </c>
      <c r="CS58" s="56">
        <v>13.727</v>
      </c>
      <c r="CT58" s="56" t="s">
        <v>49</v>
      </c>
      <c r="CU58" s="56" t="s">
        <v>49</v>
      </c>
      <c r="CV58" s="56" t="s">
        <v>49</v>
      </c>
      <c r="CW58" s="56" t="s">
        <v>49</v>
      </c>
      <c r="CX58" s="56" t="s">
        <v>49</v>
      </c>
      <c r="CY58" s="56" t="s">
        <v>49</v>
      </c>
      <c r="CZ58" s="56" t="s">
        <v>49</v>
      </c>
      <c r="DA58" s="56">
        <v>5.2999999999999999E-2</v>
      </c>
    </row>
    <row r="59" spans="1:105" x14ac:dyDescent="0.2">
      <c r="A59" s="44">
        <v>1964</v>
      </c>
      <c r="B59" s="347">
        <v>685.8</v>
      </c>
      <c r="C59" s="353">
        <v>311.7</v>
      </c>
      <c r="D59" s="333">
        <v>591.322</v>
      </c>
      <c r="E59" s="333"/>
      <c r="F59" s="334">
        <f t="shared" si="1"/>
        <v>0.86223680373286682</v>
      </c>
      <c r="G59" s="333"/>
      <c r="H59" s="326">
        <v>317.13</v>
      </c>
      <c r="I59" s="357">
        <v>393.64</v>
      </c>
      <c r="J59" s="308">
        <v>202.33500000000001</v>
      </c>
      <c r="K59" s="308"/>
      <c r="L59" s="229">
        <v>185.42099999999999</v>
      </c>
      <c r="P59" s="356">
        <v>5.61</v>
      </c>
      <c r="Q59" s="350"/>
      <c r="R59" s="350"/>
      <c r="S59" s="350"/>
      <c r="T59" s="350"/>
      <c r="U59" s="351">
        <v>4.79</v>
      </c>
      <c r="V59" s="287">
        <v>108620</v>
      </c>
      <c r="W59" s="308">
        <v>874.12</v>
      </c>
      <c r="X59" s="363">
        <v>274.19200000000001</v>
      </c>
      <c r="AF59" s="355">
        <v>85.757000000000005</v>
      </c>
      <c r="AG59" s="354"/>
      <c r="AH59" s="354"/>
      <c r="AI59" s="354"/>
      <c r="AJ59" s="354"/>
      <c r="AK59" s="354"/>
      <c r="AL59" s="354"/>
      <c r="AM59" s="313"/>
      <c r="AN59" s="56">
        <v>178.65</v>
      </c>
      <c r="AO59" s="56">
        <v>3.55</v>
      </c>
      <c r="AP59" s="313">
        <v>13493</v>
      </c>
      <c r="AR59" s="229">
        <v>315.92500000000001</v>
      </c>
      <c r="AW59" s="360">
        <v>501.90000000000003</v>
      </c>
      <c r="AY59" s="315">
        <v>112.613</v>
      </c>
      <c r="AZ59" s="315">
        <v>118.52800000000001</v>
      </c>
      <c r="BA59" s="315">
        <v>-5.915</v>
      </c>
      <c r="BC59" s="345">
        <v>265.298</v>
      </c>
      <c r="BD59" s="56">
        <v>2.2679999999999998</v>
      </c>
      <c r="BE59" s="56">
        <v>3.7490000000000001</v>
      </c>
      <c r="BF59" s="56">
        <v>35.997999999999998</v>
      </c>
      <c r="BG59" s="56">
        <v>5.5170000000000003</v>
      </c>
      <c r="BH59" s="56" t="s">
        <v>49</v>
      </c>
      <c r="BI59" s="56" t="s">
        <v>49</v>
      </c>
      <c r="BJ59" s="56" t="s">
        <v>49</v>
      </c>
      <c r="BK59" s="56">
        <v>59.070999999999998</v>
      </c>
      <c r="BL59" s="56">
        <v>6.8029999999999999</v>
      </c>
      <c r="BM59" s="56">
        <v>2.0030000000000001</v>
      </c>
      <c r="BN59" s="56">
        <v>1.2549999999999999</v>
      </c>
      <c r="BO59" s="56">
        <v>0.45500000000000002</v>
      </c>
      <c r="BP59" s="56">
        <v>1.726</v>
      </c>
      <c r="BQ59" s="56">
        <v>2.3170000000000002</v>
      </c>
      <c r="BR59" s="56">
        <v>1.9119999999999999</v>
      </c>
      <c r="BS59" s="56">
        <v>5.8079999999999998</v>
      </c>
      <c r="BT59" s="56">
        <v>5.4489999999999998</v>
      </c>
      <c r="BU59" s="56">
        <v>1.415</v>
      </c>
      <c r="BV59" s="56">
        <v>1.825</v>
      </c>
      <c r="BW59" s="56">
        <v>6.0780000000000003</v>
      </c>
      <c r="BX59" s="56">
        <v>2.7050000000000001</v>
      </c>
      <c r="BY59" s="56">
        <v>4.6520000000000001</v>
      </c>
      <c r="BZ59" s="56" t="s">
        <v>49</v>
      </c>
      <c r="CA59" s="56">
        <v>3.4950000000000001</v>
      </c>
      <c r="CB59" s="56">
        <v>8.7870000000000008</v>
      </c>
      <c r="CC59" s="56">
        <v>0.45300000000000001</v>
      </c>
      <c r="CD59" s="56">
        <v>1.0489999999999999</v>
      </c>
      <c r="CE59" s="56">
        <v>24.945</v>
      </c>
      <c r="CF59" s="56">
        <v>10.779</v>
      </c>
      <c r="CG59" s="56">
        <v>13.317</v>
      </c>
      <c r="CH59" s="56">
        <v>3.6</v>
      </c>
      <c r="CI59" s="56">
        <v>0.83099999999999996</v>
      </c>
      <c r="CJ59" s="56" t="s">
        <v>49</v>
      </c>
      <c r="CK59" s="56">
        <v>1.1930000000000001</v>
      </c>
      <c r="CL59" s="56" t="s">
        <v>49</v>
      </c>
      <c r="CM59" s="56">
        <v>1.139</v>
      </c>
      <c r="CN59" s="56">
        <v>1.339</v>
      </c>
      <c r="CO59" s="56">
        <v>0.84899999999999998</v>
      </c>
      <c r="CP59" s="56">
        <v>19.306000000000001</v>
      </c>
      <c r="CQ59" s="56">
        <v>13.331</v>
      </c>
      <c r="CR59" s="56">
        <v>41.048999999999999</v>
      </c>
      <c r="CS59" s="56">
        <v>12.382999999999999</v>
      </c>
      <c r="CT59" s="56" t="s">
        <v>49</v>
      </c>
      <c r="CU59" s="56" t="s">
        <v>49</v>
      </c>
      <c r="CV59" s="56" t="s">
        <v>49</v>
      </c>
      <c r="CW59" s="56" t="s">
        <v>49</v>
      </c>
      <c r="CX59" s="56" t="s">
        <v>49</v>
      </c>
      <c r="CY59" s="56" t="s">
        <v>49</v>
      </c>
      <c r="CZ59" s="56" t="s">
        <v>49</v>
      </c>
      <c r="DA59" s="56">
        <v>6.0999999999999999E-2</v>
      </c>
    </row>
    <row r="60" spans="1:105" x14ac:dyDescent="0.2">
      <c r="A60" s="44">
        <v>1963</v>
      </c>
      <c r="B60" s="347">
        <v>638.6</v>
      </c>
      <c r="C60" s="353">
        <v>305.89999999999998</v>
      </c>
      <c r="D60" s="333">
        <v>540.36699999999996</v>
      </c>
      <c r="E60" s="333"/>
      <c r="F60" s="334">
        <f t="shared" si="1"/>
        <v>0.84617444409646092</v>
      </c>
      <c r="G60" s="333"/>
      <c r="H60" s="326">
        <v>288.21100000000001</v>
      </c>
      <c r="I60" s="357">
        <v>352.15</v>
      </c>
      <c r="J60" s="308">
        <v>185.10599999999999</v>
      </c>
      <c r="K60" s="308"/>
      <c r="L60" s="229">
        <v>165.86699999999999</v>
      </c>
      <c r="P60" s="356">
        <v>6.0949999999999998</v>
      </c>
      <c r="Q60" s="350"/>
      <c r="R60" s="350"/>
      <c r="S60" s="350"/>
      <c r="T60" s="350"/>
      <c r="U60" s="351">
        <v>4.5199999999999996</v>
      </c>
      <c r="V60" s="287">
        <v>98195</v>
      </c>
      <c r="W60" s="308">
        <v>762.94</v>
      </c>
      <c r="X60" s="363">
        <v>252.15600000000001</v>
      </c>
      <c r="AF60" s="355">
        <v>77.328000000000003</v>
      </c>
      <c r="AG60" s="354"/>
      <c r="AH60" s="354"/>
      <c r="AI60" s="354"/>
      <c r="AJ60" s="354"/>
      <c r="AK60" s="354"/>
      <c r="AL60" s="354"/>
      <c r="AM60" s="313"/>
      <c r="AN60" s="56">
        <v>158.93</v>
      </c>
      <c r="AO60" s="56">
        <v>2.99</v>
      </c>
      <c r="AP60" s="313">
        <v>13291</v>
      </c>
      <c r="AR60" s="229">
        <v>281.94499999999999</v>
      </c>
      <c r="AW60" s="360">
        <v>433.7</v>
      </c>
      <c r="AY60" s="315">
        <v>106.56</v>
      </c>
      <c r="AZ60" s="315">
        <v>111.316</v>
      </c>
      <c r="BA60" s="315">
        <v>-4.7560000000000002</v>
      </c>
      <c r="BC60" s="345">
        <v>249.727</v>
      </c>
      <c r="BD60" s="56">
        <v>2.1549999999999998</v>
      </c>
      <c r="BE60" s="56">
        <v>3.5329999999999999</v>
      </c>
      <c r="BF60" s="56">
        <v>34.542000000000002</v>
      </c>
      <c r="BG60" s="56">
        <v>5.1070000000000002</v>
      </c>
      <c r="BH60" s="56" t="s">
        <v>49</v>
      </c>
      <c r="BI60" s="56" t="s">
        <v>49</v>
      </c>
      <c r="BJ60" s="56" t="s">
        <v>49</v>
      </c>
      <c r="BK60" s="56">
        <v>50.831000000000003</v>
      </c>
      <c r="BL60" s="56">
        <v>6.1790000000000003</v>
      </c>
      <c r="BM60" s="56">
        <v>1.736</v>
      </c>
      <c r="BN60" s="56">
        <v>1.1240000000000001</v>
      </c>
      <c r="BO60" s="56">
        <v>0.47099999999999997</v>
      </c>
      <c r="BP60" s="56">
        <v>1.5189999999999999</v>
      </c>
      <c r="BQ60" s="56">
        <v>2.3759999999999999</v>
      </c>
      <c r="BR60" s="56">
        <v>1.7</v>
      </c>
      <c r="BS60" s="56">
        <v>5.649</v>
      </c>
      <c r="BT60" s="56">
        <v>4.9130000000000003</v>
      </c>
      <c r="BU60" s="56">
        <v>1.282</v>
      </c>
      <c r="BV60" s="56">
        <v>1.6479999999999999</v>
      </c>
      <c r="BW60" s="56">
        <v>6.12</v>
      </c>
      <c r="BX60" s="56">
        <v>2.4239999999999999</v>
      </c>
      <c r="BY60" s="56">
        <v>4.2240000000000002</v>
      </c>
      <c r="BZ60" s="56" t="s">
        <v>49</v>
      </c>
      <c r="CA60" s="56">
        <v>3.4540000000000002</v>
      </c>
      <c r="CB60" s="56">
        <v>3.3940000000000001</v>
      </c>
      <c r="CC60" s="56">
        <v>0.44500000000000001</v>
      </c>
      <c r="CD60" s="56">
        <v>1.069</v>
      </c>
      <c r="CE60" s="56">
        <v>23.111999999999998</v>
      </c>
      <c r="CF60" s="56">
        <v>10.430999999999999</v>
      </c>
      <c r="CG60" s="56">
        <v>12.281000000000001</v>
      </c>
      <c r="CH60" s="56">
        <v>3.4159999999999999</v>
      </c>
      <c r="CI60" s="56">
        <v>0.76600000000000001</v>
      </c>
      <c r="CJ60" s="56" t="s">
        <v>49</v>
      </c>
      <c r="CK60" s="56">
        <v>1.1200000000000001</v>
      </c>
      <c r="CL60" s="56" t="s">
        <v>49</v>
      </c>
      <c r="CM60" s="56">
        <v>1.095</v>
      </c>
      <c r="CN60" s="56">
        <v>1.157</v>
      </c>
      <c r="CO60" s="56">
        <v>0.39900000000000002</v>
      </c>
      <c r="CP60" s="56">
        <v>18.706</v>
      </c>
      <c r="CQ60" s="56">
        <v>12.624000000000001</v>
      </c>
      <c r="CR60" s="56">
        <v>37.921999999999997</v>
      </c>
      <c r="CS60" s="56">
        <v>10.824</v>
      </c>
      <c r="CT60" s="56" t="s">
        <v>49</v>
      </c>
      <c r="CU60" s="56" t="s">
        <v>49</v>
      </c>
      <c r="CV60" s="56" t="s">
        <v>49</v>
      </c>
      <c r="CW60" s="56" t="s">
        <v>49</v>
      </c>
      <c r="CX60" s="56" t="s">
        <v>49</v>
      </c>
      <c r="CY60" s="56" t="s">
        <v>49</v>
      </c>
      <c r="CZ60" s="56" t="s">
        <v>49</v>
      </c>
      <c r="DA60" s="56">
        <v>0.08</v>
      </c>
    </row>
    <row r="61" spans="1:105" x14ac:dyDescent="0.2">
      <c r="A61" s="44">
        <v>1962</v>
      </c>
      <c r="B61" s="347">
        <v>605.1</v>
      </c>
      <c r="C61" s="353">
        <v>298.2</v>
      </c>
      <c r="D61" s="333">
        <v>492.52</v>
      </c>
      <c r="E61" s="333"/>
      <c r="F61" s="334">
        <f t="shared" si="1"/>
        <v>0.81394810775078497</v>
      </c>
      <c r="G61" s="333"/>
      <c r="H61" s="326">
        <v>259.75200000000001</v>
      </c>
      <c r="I61" s="357">
        <v>309.20999999999998</v>
      </c>
      <c r="J61" s="308">
        <v>168.30699999999999</v>
      </c>
      <c r="K61" s="308"/>
      <c r="L61" s="229">
        <v>145.1</v>
      </c>
      <c r="P61" s="356">
        <v>4.5640000000000001</v>
      </c>
      <c r="Q61" s="350"/>
      <c r="R61" s="350"/>
      <c r="S61" s="350"/>
      <c r="T61" s="350"/>
      <c r="U61" s="351">
        <v>4.18</v>
      </c>
      <c r="V61" s="287">
        <v>86444</v>
      </c>
      <c r="W61" s="308">
        <v>652.1</v>
      </c>
      <c r="X61" s="363">
        <v>232.768</v>
      </c>
      <c r="AF61" s="355">
        <v>68.938000000000002</v>
      </c>
      <c r="AG61" s="354"/>
      <c r="AH61" s="354"/>
      <c r="AI61" s="354"/>
      <c r="AJ61" s="354"/>
      <c r="AK61" s="354"/>
      <c r="AL61" s="354"/>
      <c r="AM61" s="313"/>
      <c r="AN61" s="56">
        <v>142.72</v>
      </c>
      <c r="AO61" s="56">
        <v>2.69</v>
      </c>
      <c r="AP61" s="313">
        <v>13124</v>
      </c>
      <c r="AR61" s="229">
        <v>249.21700000000001</v>
      </c>
      <c r="AW61" s="360">
        <v>364.346</v>
      </c>
      <c r="AY61" s="315">
        <v>99.676000000000002</v>
      </c>
      <c r="AZ61" s="315">
        <v>106.821</v>
      </c>
      <c r="BA61" s="315">
        <v>-7.1459999999999999</v>
      </c>
      <c r="BC61" s="345" t="s">
        <v>49</v>
      </c>
      <c r="BD61" s="56" t="s">
        <v>49</v>
      </c>
      <c r="BE61" s="56" t="s">
        <v>49</v>
      </c>
      <c r="BF61" s="56" t="s">
        <v>49</v>
      </c>
      <c r="BG61" s="56" t="s">
        <v>49</v>
      </c>
      <c r="BH61" s="56" t="s">
        <v>49</v>
      </c>
      <c r="BI61" s="56" t="s">
        <v>49</v>
      </c>
      <c r="BJ61" s="56" t="s">
        <v>49</v>
      </c>
      <c r="BK61" s="56" t="s">
        <v>49</v>
      </c>
      <c r="BL61" s="56" t="s">
        <v>49</v>
      </c>
      <c r="BM61" s="56" t="s">
        <v>49</v>
      </c>
      <c r="BN61" s="56" t="s">
        <v>49</v>
      </c>
      <c r="BO61" s="56" t="s">
        <v>49</v>
      </c>
      <c r="BP61" s="56" t="s">
        <v>49</v>
      </c>
      <c r="BQ61" s="56" t="s">
        <v>49</v>
      </c>
      <c r="BR61" s="56" t="s">
        <v>49</v>
      </c>
      <c r="BS61" s="56" t="s">
        <v>49</v>
      </c>
      <c r="BT61" s="56" t="s">
        <v>49</v>
      </c>
      <c r="BU61" s="56" t="s">
        <v>49</v>
      </c>
      <c r="BV61" s="56" t="s">
        <v>49</v>
      </c>
      <c r="BW61" s="56" t="s">
        <v>49</v>
      </c>
      <c r="BX61" s="56" t="s">
        <v>49</v>
      </c>
      <c r="BY61" s="56" t="s">
        <v>49</v>
      </c>
      <c r="BZ61" s="56" t="s">
        <v>49</v>
      </c>
      <c r="CA61" s="56" t="s">
        <v>49</v>
      </c>
      <c r="CB61" s="56" t="s">
        <v>49</v>
      </c>
      <c r="CC61" s="56" t="s">
        <v>49</v>
      </c>
      <c r="CD61" s="56" t="s">
        <v>49</v>
      </c>
      <c r="CE61" s="56" t="s">
        <v>49</v>
      </c>
      <c r="CF61" s="56" t="s">
        <v>49</v>
      </c>
      <c r="CG61" s="56" t="s">
        <v>49</v>
      </c>
      <c r="CH61" s="56" t="s">
        <v>49</v>
      </c>
      <c r="CI61" s="56" t="s">
        <v>49</v>
      </c>
      <c r="CJ61" s="56" t="s">
        <v>49</v>
      </c>
      <c r="CK61" s="56" t="s">
        <v>49</v>
      </c>
      <c r="CL61" s="56" t="s">
        <v>49</v>
      </c>
      <c r="CM61" s="56" t="s">
        <v>49</v>
      </c>
      <c r="CN61" s="56" t="s">
        <v>49</v>
      </c>
      <c r="CO61" s="56" t="s">
        <v>49</v>
      </c>
      <c r="CP61" s="56" t="s">
        <v>49</v>
      </c>
      <c r="CQ61" s="56" t="s">
        <v>49</v>
      </c>
      <c r="CR61" s="56" t="s">
        <v>49</v>
      </c>
      <c r="CS61" s="56" t="s">
        <v>49</v>
      </c>
      <c r="CT61" s="56" t="s">
        <v>49</v>
      </c>
      <c r="CU61" s="56" t="s">
        <v>49</v>
      </c>
      <c r="CV61" s="56" t="s">
        <v>49</v>
      </c>
      <c r="CW61" s="56" t="s">
        <v>49</v>
      </c>
      <c r="CX61" s="56" t="s">
        <v>49</v>
      </c>
      <c r="CY61" s="56" t="s">
        <v>49</v>
      </c>
      <c r="CZ61" s="56" t="s">
        <v>49</v>
      </c>
      <c r="DA61" s="56" t="s">
        <v>49</v>
      </c>
    </row>
    <row r="62" spans="1:105" x14ac:dyDescent="0.2">
      <c r="A62" s="44">
        <v>1961</v>
      </c>
      <c r="B62" s="347">
        <v>563.29999999999995</v>
      </c>
      <c r="C62" s="353">
        <v>289</v>
      </c>
      <c r="D62" s="333">
        <v>452.60500000000002</v>
      </c>
      <c r="E62" s="333"/>
      <c r="F62" s="334">
        <f t="shared" si="1"/>
        <v>0.80348837209302337</v>
      </c>
      <c r="G62" s="333"/>
      <c r="H62" s="326">
        <v>237.90100000000001</v>
      </c>
      <c r="I62" s="357">
        <v>275.52</v>
      </c>
      <c r="J62" s="308">
        <v>154.02699999999999</v>
      </c>
      <c r="K62" s="308"/>
      <c r="L62" s="229">
        <v>128.245</v>
      </c>
      <c r="P62" s="356">
        <v>4.7229999999999999</v>
      </c>
      <c r="Q62" s="350"/>
      <c r="R62" s="350"/>
      <c r="S62" s="350"/>
      <c r="T62" s="350"/>
      <c r="U62" s="351">
        <v>3.7</v>
      </c>
      <c r="V62" s="287">
        <v>73074</v>
      </c>
      <c r="W62" s="308">
        <v>731.13</v>
      </c>
      <c r="X62" s="363">
        <v>214.70400000000001</v>
      </c>
      <c r="AF62" s="355">
        <v>61.024999999999999</v>
      </c>
      <c r="AG62" s="354"/>
      <c r="AH62" s="354"/>
      <c r="AI62" s="354"/>
      <c r="AJ62" s="354"/>
      <c r="AK62" s="354"/>
      <c r="AL62" s="354"/>
      <c r="AM62" s="313"/>
      <c r="AN62" s="56">
        <v>127.41</v>
      </c>
      <c r="AO62" s="56">
        <v>2.61</v>
      </c>
      <c r="AP62" s="313">
        <v>13115</v>
      </c>
      <c r="AR62" s="229">
        <v>222.70599999999999</v>
      </c>
      <c r="AW62" s="360">
        <v>409.64100000000002</v>
      </c>
      <c r="AY62" s="315">
        <v>94.388000000000005</v>
      </c>
      <c r="AZ62" s="315">
        <v>97.722999999999999</v>
      </c>
      <c r="BA62" s="315">
        <v>-3.335</v>
      </c>
      <c r="BC62" s="345">
        <v>215.70400000000001</v>
      </c>
      <c r="BD62" s="56">
        <v>1.554</v>
      </c>
      <c r="BE62" s="56">
        <v>3.7759999999999998</v>
      </c>
      <c r="BF62" s="56">
        <v>32.462000000000003</v>
      </c>
      <c r="BG62" s="56">
        <v>3.8879999999999999</v>
      </c>
      <c r="BH62" s="56" t="s">
        <v>49</v>
      </c>
      <c r="BI62" s="56" t="s">
        <v>49</v>
      </c>
      <c r="BJ62" s="56" t="s">
        <v>49</v>
      </c>
      <c r="BK62" s="56">
        <v>45.749000000000002</v>
      </c>
      <c r="BL62" s="56">
        <v>5.6870000000000003</v>
      </c>
      <c r="BM62" s="56">
        <v>1.4410000000000001</v>
      </c>
      <c r="BN62" s="56">
        <v>0.85699999999999998</v>
      </c>
      <c r="BO62" s="56">
        <v>0.371</v>
      </c>
      <c r="BP62" s="56">
        <v>1.302</v>
      </c>
      <c r="BQ62" s="56">
        <v>2.1440000000000001</v>
      </c>
      <c r="BR62" s="56">
        <v>1.3819999999999999</v>
      </c>
      <c r="BS62" s="56">
        <v>5.4880000000000004</v>
      </c>
      <c r="BT62" s="56">
        <v>4.3810000000000002</v>
      </c>
      <c r="BU62" s="56">
        <v>1.133</v>
      </c>
      <c r="BV62" s="56">
        <v>1.401</v>
      </c>
      <c r="BW62" s="56">
        <v>5.4429999999999996</v>
      </c>
      <c r="BX62" s="56">
        <v>2.2810000000000001</v>
      </c>
      <c r="BY62" s="56">
        <v>3.794</v>
      </c>
      <c r="BZ62" s="56" t="s">
        <v>49</v>
      </c>
      <c r="CA62" s="56">
        <v>2.8220000000000001</v>
      </c>
      <c r="CB62" s="56">
        <v>3.5129999999999999</v>
      </c>
      <c r="CC62" s="56">
        <v>0.38100000000000001</v>
      </c>
      <c r="CD62" s="56">
        <v>0.97599999999999998</v>
      </c>
      <c r="CE62" s="56">
        <v>20.094000000000001</v>
      </c>
      <c r="CF62" s="56">
        <v>9.3789999999999996</v>
      </c>
      <c r="CG62" s="56">
        <v>10.188000000000001</v>
      </c>
      <c r="CH62" s="56">
        <v>2.7170000000000001</v>
      </c>
      <c r="CI62" s="56">
        <v>0.70899999999999996</v>
      </c>
      <c r="CJ62" s="56" t="s">
        <v>49</v>
      </c>
      <c r="CK62" s="56">
        <v>0.92500000000000004</v>
      </c>
      <c r="CL62" s="56" t="s">
        <v>49</v>
      </c>
      <c r="CM62" s="56">
        <v>1.034</v>
      </c>
      <c r="CN62" s="56">
        <v>1.0289999999999999</v>
      </c>
      <c r="CO62" s="56">
        <v>0.52700000000000002</v>
      </c>
      <c r="CP62" s="56">
        <v>20.286999999999999</v>
      </c>
      <c r="CQ62" s="56">
        <v>10.292999999999999</v>
      </c>
      <c r="CR62" s="56">
        <v>32.030999999999999</v>
      </c>
      <c r="CS62" s="56">
        <v>8.8490000000000002</v>
      </c>
      <c r="CT62" s="56" t="s">
        <v>49</v>
      </c>
      <c r="CU62" s="56" t="s">
        <v>49</v>
      </c>
      <c r="CV62" s="56" t="s">
        <v>49</v>
      </c>
      <c r="CW62" s="56" t="s">
        <v>49</v>
      </c>
      <c r="CX62" s="56" t="s">
        <v>49</v>
      </c>
      <c r="CY62" s="56" t="s">
        <v>49</v>
      </c>
      <c r="CZ62" s="56" t="s">
        <v>49</v>
      </c>
      <c r="DA62" s="56">
        <v>0.09</v>
      </c>
    </row>
    <row r="63" spans="1:105" x14ac:dyDescent="0.2">
      <c r="A63" s="44">
        <v>1960</v>
      </c>
      <c r="B63" s="347">
        <v>543.29999999999995</v>
      </c>
      <c r="C63" s="353">
        <v>286.3</v>
      </c>
      <c r="D63" s="333">
        <v>420.47699999999998</v>
      </c>
      <c r="E63" s="333"/>
      <c r="F63" s="334">
        <f t="shared" si="1"/>
        <v>0.77393152954168964</v>
      </c>
      <c r="G63" s="333"/>
      <c r="H63" s="326">
        <v>219.86099999999999</v>
      </c>
      <c r="I63" s="357">
        <v>250.33</v>
      </c>
      <c r="J63" s="308">
        <v>141.37799999999999</v>
      </c>
      <c r="K63" s="308"/>
      <c r="L63" s="229">
        <v>115.758</v>
      </c>
      <c r="P63" s="356">
        <v>3.649</v>
      </c>
      <c r="Q63" s="350"/>
      <c r="R63" s="350"/>
      <c r="S63" s="350"/>
      <c r="T63" s="350"/>
      <c r="U63" s="351">
        <v>2.71</v>
      </c>
      <c r="V63" s="287">
        <v>51353</v>
      </c>
      <c r="W63" s="308">
        <v>615.88</v>
      </c>
      <c r="X63" s="363">
        <v>200.61600000000001</v>
      </c>
      <c r="AF63" s="355">
        <v>54.192999999999998</v>
      </c>
      <c r="AG63" s="354"/>
      <c r="AH63" s="354"/>
      <c r="AI63" s="354"/>
      <c r="AJ63" s="354"/>
      <c r="AK63" s="354"/>
      <c r="AL63" s="354"/>
      <c r="AM63" s="313"/>
      <c r="AN63" s="56">
        <v>119.88</v>
      </c>
      <c r="AO63" s="56">
        <v>2.36</v>
      </c>
      <c r="AP63" s="313">
        <v>13126</v>
      </c>
      <c r="AR63" s="229">
        <v>205.73400000000001</v>
      </c>
      <c r="AW63" s="360">
        <v>323.36699999999996</v>
      </c>
      <c r="AY63" s="315">
        <v>92.492000000000004</v>
      </c>
      <c r="AZ63" s="315">
        <v>92.191000000000003</v>
      </c>
      <c r="BA63" s="315">
        <v>0.30099999999999999</v>
      </c>
      <c r="BC63" s="345">
        <v>202.94800000000001</v>
      </c>
      <c r="BD63" s="56">
        <v>1.3280000000000001</v>
      </c>
      <c r="BE63" s="56">
        <v>3.6</v>
      </c>
      <c r="BF63" s="56">
        <v>31.831</v>
      </c>
      <c r="BG63" s="56">
        <v>3.0649999999999999</v>
      </c>
      <c r="BH63" s="56" t="s">
        <v>49</v>
      </c>
      <c r="BI63" s="56" t="s">
        <v>49</v>
      </c>
      <c r="BJ63" s="56" t="s">
        <v>49</v>
      </c>
      <c r="BK63" s="56">
        <v>43.881</v>
      </c>
      <c r="BL63" s="56">
        <v>5.3920000000000003</v>
      </c>
      <c r="BM63" s="56">
        <v>1.478</v>
      </c>
      <c r="BN63" s="56">
        <v>0.82799999999999996</v>
      </c>
      <c r="BO63" s="56">
        <v>0.36399999999999999</v>
      </c>
      <c r="BP63" s="56">
        <v>1.284</v>
      </c>
      <c r="BQ63" s="56">
        <v>2.0329999999999999</v>
      </c>
      <c r="BR63" s="56">
        <v>1.3129999999999999</v>
      </c>
      <c r="BS63" s="56">
        <v>5.0129999999999999</v>
      </c>
      <c r="BT63" s="56">
        <v>3.9409999999999998</v>
      </c>
      <c r="BU63" s="56">
        <v>1.1519999999999999</v>
      </c>
      <c r="BV63" s="56">
        <v>1.393</v>
      </c>
      <c r="BW63" s="56">
        <v>5.649</v>
      </c>
      <c r="BX63" s="56">
        <v>2.0950000000000002</v>
      </c>
      <c r="BY63" s="56">
        <v>3.847</v>
      </c>
      <c r="BZ63" s="56" t="s">
        <v>49</v>
      </c>
      <c r="CA63" s="56">
        <v>2.613</v>
      </c>
      <c r="CB63" s="56">
        <v>3.3420000000000001</v>
      </c>
      <c r="CC63" s="56">
        <v>0.42</v>
      </c>
      <c r="CD63" s="56">
        <v>0.82799999999999996</v>
      </c>
      <c r="CE63" s="56">
        <v>19.827000000000002</v>
      </c>
      <c r="CF63" s="56">
        <v>9.0399999999999991</v>
      </c>
      <c r="CG63" s="56">
        <v>10.019</v>
      </c>
      <c r="CH63" s="56">
        <v>2.992</v>
      </c>
      <c r="CI63" s="56">
        <v>0.70099999999999996</v>
      </c>
      <c r="CJ63" s="56" t="s">
        <v>49</v>
      </c>
      <c r="CK63" s="56">
        <v>0.88800000000000001</v>
      </c>
      <c r="CL63" s="56" t="s">
        <v>49</v>
      </c>
      <c r="CM63" s="56">
        <v>0.95099999999999996</v>
      </c>
      <c r="CN63" s="56">
        <v>1.1399999999999999</v>
      </c>
      <c r="CO63" s="56">
        <v>0.76900000000000002</v>
      </c>
      <c r="CP63" s="56">
        <v>17.169</v>
      </c>
      <c r="CQ63" s="56">
        <v>10.037000000000001</v>
      </c>
      <c r="CR63" s="56">
        <v>30.315999999999999</v>
      </c>
      <c r="CS63" s="56">
        <v>7.6289999999999996</v>
      </c>
      <c r="CT63" s="56" t="s">
        <v>49</v>
      </c>
      <c r="CU63" s="56" t="s">
        <v>49</v>
      </c>
      <c r="CV63" s="56" t="s">
        <v>49</v>
      </c>
      <c r="CW63" s="56" t="s">
        <v>49</v>
      </c>
      <c r="CX63" s="56" t="s">
        <v>49</v>
      </c>
      <c r="CY63" s="56" t="s">
        <v>49</v>
      </c>
      <c r="CZ63" s="56" t="s">
        <v>49</v>
      </c>
      <c r="DA63" s="56">
        <v>0.158</v>
      </c>
    </row>
    <row r="64" spans="1:105" x14ac:dyDescent="0.2">
      <c r="A64" s="44">
        <v>1959</v>
      </c>
      <c r="B64" s="347">
        <v>522.5</v>
      </c>
      <c r="C64" s="353">
        <v>284.7</v>
      </c>
      <c r="D64" s="333">
        <v>389.209</v>
      </c>
      <c r="E64" s="333"/>
      <c r="F64" s="334">
        <f t="shared" si="1"/>
        <v>0.74489760765550239</v>
      </c>
      <c r="G64" s="333"/>
      <c r="H64" s="326">
        <v>202.315</v>
      </c>
      <c r="I64" s="357">
        <v>228.92</v>
      </c>
      <c r="J64" s="308">
        <v>130.09899999999999</v>
      </c>
      <c r="K64" s="308"/>
      <c r="L64" s="229">
        <v>105.976</v>
      </c>
      <c r="P64" s="356">
        <v>3.7730000000000001</v>
      </c>
      <c r="Q64" s="350"/>
      <c r="R64" s="350"/>
      <c r="S64" s="350"/>
      <c r="T64" s="350"/>
      <c r="U64" s="351">
        <v>2.44</v>
      </c>
      <c r="V64" s="287">
        <v>44075</v>
      </c>
      <c r="W64" s="308">
        <v>679.35</v>
      </c>
      <c r="X64" s="363">
        <v>186.89400000000001</v>
      </c>
      <c r="AF64" s="355">
        <v>48.927999999999997</v>
      </c>
      <c r="AG64" s="354"/>
      <c r="AH64" s="354"/>
      <c r="AI64" s="354"/>
      <c r="AJ64" s="354"/>
      <c r="AK64" s="354"/>
      <c r="AL64" s="354"/>
      <c r="AM64" s="313"/>
      <c r="AN64" s="56">
        <v>112.87</v>
      </c>
      <c r="AO64" s="56">
        <v>2.17</v>
      </c>
      <c r="AP64" s="313">
        <v>13114</v>
      </c>
      <c r="AR64" s="229">
        <v>189.90799999999999</v>
      </c>
      <c r="AW64" s="360">
        <v>324.50800000000004</v>
      </c>
      <c r="AY64" s="315">
        <v>79.248999999999995</v>
      </c>
      <c r="AZ64" s="315">
        <v>92.097999999999999</v>
      </c>
      <c r="BA64" s="315">
        <v>-12.849</v>
      </c>
      <c r="BC64" s="345">
        <v>186.084</v>
      </c>
      <c r="BD64" s="56">
        <v>1.079</v>
      </c>
      <c r="BE64" s="56">
        <v>3.7210000000000001</v>
      </c>
      <c r="BF64" s="56">
        <v>28.931000000000001</v>
      </c>
      <c r="BG64" s="56">
        <v>2.7229999999999999</v>
      </c>
      <c r="BH64" s="56" t="s">
        <v>49</v>
      </c>
      <c r="BI64" s="56" t="s">
        <v>49</v>
      </c>
      <c r="BJ64" s="56" t="s">
        <v>49</v>
      </c>
      <c r="BK64" s="56">
        <v>41.585000000000001</v>
      </c>
      <c r="BL64" s="56">
        <v>5.258</v>
      </c>
      <c r="BM64" s="56">
        <v>1.3560000000000001</v>
      </c>
      <c r="BN64" s="56">
        <v>0.80200000000000005</v>
      </c>
      <c r="BO64" s="56">
        <v>0.33700000000000002</v>
      </c>
      <c r="BP64" s="56">
        <v>1.129</v>
      </c>
      <c r="BQ64" s="56">
        <v>1.9510000000000001</v>
      </c>
      <c r="BR64" s="56">
        <v>1.1539999999999999</v>
      </c>
      <c r="BS64" s="56">
        <v>5.335</v>
      </c>
      <c r="BT64" s="56">
        <v>3.7810000000000001</v>
      </c>
      <c r="BU64" s="56">
        <v>1.014</v>
      </c>
      <c r="BV64" s="56">
        <v>1.244</v>
      </c>
      <c r="BW64" s="56">
        <v>5.3109999999999999</v>
      </c>
      <c r="BX64" s="56">
        <v>1.8959999999999999</v>
      </c>
      <c r="BY64" s="56">
        <v>3.4340000000000002</v>
      </c>
      <c r="BZ64" s="56" t="s">
        <v>49</v>
      </c>
      <c r="CA64" s="56">
        <v>2.4209999999999998</v>
      </c>
      <c r="CB64" s="56">
        <v>3.1850000000000001</v>
      </c>
      <c r="CC64" s="56">
        <v>0.36799999999999999</v>
      </c>
      <c r="CD64" s="56">
        <v>0.79100000000000004</v>
      </c>
      <c r="CE64" s="56">
        <v>18.286999999999999</v>
      </c>
      <c r="CF64" s="56">
        <v>8.5259999999999998</v>
      </c>
      <c r="CG64" s="56">
        <v>8.8819999999999997</v>
      </c>
      <c r="CH64" s="56">
        <v>2.302</v>
      </c>
      <c r="CI64" s="56">
        <v>0.65200000000000002</v>
      </c>
      <c r="CJ64" s="56" t="s">
        <v>49</v>
      </c>
      <c r="CK64" s="56">
        <v>0.81399999999999995</v>
      </c>
      <c r="CL64" s="56" t="s">
        <v>49</v>
      </c>
      <c r="CM64" s="56">
        <v>0.92400000000000004</v>
      </c>
      <c r="CN64" s="56">
        <v>1.0329999999999999</v>
      </c>
      <c r="CO64" s="56">
        <v>0.878</v>
      </c>
      <c r="CP64" s="56">
        <v>16.286999999999999</v>
      </c>
      <c r="CQ64" s="56">
        <v>8.9450000000000003</v>
      </c>
      <c r="CR64" s="56">
        <v>27.47</v>
      </c>
      <c r="CS64" s="56">
        <v>6.6520000000000001</v>
      </c>
      <c r="CT64" s="56" t="s">
        <v>49</v>
      </c>
      <c r="CU64" s="56" t="s">
        <v>49</v>
      </c>
      <c r="CV64" s="56" t="s">
        <v>49</v>
      </c>
      <c r="CW64" s="56" t="s">
        <v>49</v>
      </c>
      <c r="CX64" s="56" t="s">
        <v>49</v>
      </c>
      <c r="CY64" s="56" t="s">
        <v>49</v>
      </c>
      <c r="CZ64" s="56" t="s">
        <v>49</v>
      </c>
      <c r="DA64" s="56">
        <v>0.19900000000000001</v>
      </c>
    </row>
    <row r="65" spans="1:105" x14ac:dyDescent="0.2">
      <c r="A65" s="44">
        <v>1958</v>
      </c>
      <c r="B65" s="347">
        <v>482</v>
      </c>
      <c r="C65" s="353">
        <v>276.3</v>
      </c>
      <c r="D65" s="333">
        <v>352.51600000000002</v>
      </c>
      <c r="E65" s="333"/>
      <c r="F65" s="334">
        <f t="shared" si="1"/>
        <v>0.73136099585062242</v>
      </c>
      <c r="G65" s="333"/>
      <c r="H65" s="326">
        <v>180.37100000000001</v>
      </c>
      <c r="I65" s="357">
        <v>201.92</v>
      </c>
      <c r="J65" s="308">
        <v>117.17700000000001</v>
      </c>
      <c r="K65" s="308"/>
      <c r="L65" s="308">
        <v>93.849000000000004</v>
      </c>
      <c r="P65" s="356">
        <v>3.77</v>
      </c>
      <c r="Q65" s="350"/>
      <c r="R65" s="350"/>
      <c r="S65" s="350"/>
      <c r="T65" s="350"/>
      <c r="U65" s="351">
        <v>2.46</v>
      </c>
      <c r="V65" s="287">
        <v>42367</v>
      </c>
      <c r="W65" s="308">
        <v>583.64</v>
      </c>
      <c r="X65" s="363">
        <v>172.14500000000001</v>
      </c>
      <c r="AF65" s="355">
        <v>43.786999999999999</v>
      </c>
      <c r="AG65" s="354"/>
      <c r="AH65" s="354"/>
      <c r="AI65" s="354"/>
      <c r="AJ65" s="354"/>
      <c r="AK65" s="354"/>
      <c r="AL65" s="354"/>
      <c r="AM65" s="313"/>
      <c r="AN65" s="56">
        <v>100.09</v>
      </c>
      <c r="AO65" s="56">
        <v>1.96</v>
      </c>
      <c r="AP65" s="313">
        <v>13124</v>
      </c>
      <c r="AR65" s="229">
        <v>166.43</v>
      </c>
      <c r="AW65" s="360">
        <v>292.565</v>
      </c>
      <c r="AY65" s="315">
        <v>79.635999999999996</v>
      </c>
      <c r="AZ65" s="315">
        <v>82.405000000000001</v>
      </c>
      <c r="BA65" s="315">
        <v>-2.7690000000000001</v>
      </c>
      <c r="BC65" s="345">
        <v>168.779</v>
      </c>
      <c r="BD65" s="56">
        <v>1.0289999999999999</v>
      </c>
      <c r="BE65" s="56">
        <v>2.9849999999999999</v>
      </c>
      <c r="BF65" s="56">
        <v>27.952000000000002</v>
      </c>
      <c r="BG65" s="56">
        <v>2.31</v>
      </c>
      <c r="BH65" s="56" t="s">
        <v>49</v>
      </c>
      <c r="BI65" s="56" t="s">
        <v>49</v>
      </c>
      <c r="BJ65" s="56" t="s">
        <v>49</v>
      </c>
      <c r="BK65" s="56">
        <v>39.594999999999999</v>
      </c>
      <c r="BL65" s="56">
        <v>4.9169999999999998</v>
      </c>
      <c r="BM65" s="56">
        <v>1.3720000000000001</v>
      </c>
      <c r="BN65" s="56">
        <v>0.66100000000000003</v>
      </c>
      <c r="BO65" s="56">
        <v>0.27300000000000002</v>
      </c>
      <c r="BP65" s="56">
        <v>0.93700000000000006</v>
      </c>
      <c r="BQ65" s="56">
        <v>1.8620000000000001</v>
      </c>
      <c r="BR65" s="56">
        <v>1.008</v>
      </c>
      <c r="BS65" s="56">
        <v>5.3410000000000002</v>
      </c>
      <c r="BT65" s="56">
        <v>3.722</v>
      </c>
      <c r="BU65" s="56">
        <v>0.99</v>
      </c>
      <c r="BV65" s="56">
        <v>1.1719999999999999</v>
      </c>
      <c r="BW65" s="56">
        <v>5.3849999999999998</v>
      </c>
      <c r="BX65" s="56">
        <v>1.732</v>
      </c>
      <c r="BY65" s="56">
        <v>3.16</v>
      </c>
      <c r="BZ65" s="56" t="s">
        <v>49</v>
      </c>
      <c r="CA65" s="56">
        <v>2.2719999999999998</v>
      </c>
      <c r="CB65" s="56">
        <v>2.9769999999999999</v>
      </c>
      <c r="CC65" s="56">
        <v>0.29699999999999999</v>
      </c>
      <c r="CD65" s="56">
        <v>0.77200000000000002</v>
      </c>
      <c r="CE65" s="56">
        <v>16.045999999999999</v>
      </c>
      <c r="CF65" s="56">
        <v>7.4320000000000004</v>
      </c>
      <c r="CG65" s="56">
        <v>7.8659999999999997</v>
      </c>
      <c r="CH65" s="56">
        <v>2.028</v>
      </c>
      <c r="CI65" s="56">
        <v>0.57099999999999995</v>
      </c>
      <c r="CJ65" s="56" t="s">
        <v>49</v>
      </c>
      <c r="CK65" s="56">
        <v>0.67100000000000004</v>
      </c>
      <c r="CL65" s="56" t="s">
        <v>49</v>
      </c>
      <c r="CM65" s="56">
        <v>0.80600000000000005</v>
      </c>
      <c r="CN65" s="56">
        <v>0.91500000000000004</v>
      </c>
      <c r="CO65" s="56">
        <v>0.748</v>
      </c>
      <c r="CP65" s="56">
        <v>15.305999999999999</v>
      </c>
      <c r="CQ65" s="56">
        <v>8.25</v>
      </c>
      <c r="CR65" s="56">
        <v>24.672999999999998</v>
      </c>
      <c r="CS65" s="56">
        <v>5.5060000000000002</v>
      </c>
      <c r="CT65" s="56" t="s">
        <v>49</v>
      </c>
      <c r="CU65" s="56" t="s">
        <v>49</v>
      </c>
      <c r="CV65" s="56" t="s">
        <v>49</v>
      </c>
      <c r="CW65" s="56" t="s">
        <v>49</v>
      </c>
      <c r="CX65" s="56" t="s">
        <v>49</v>
      </c>
      <c r="CY65" s="56" t="s">
        <v>49</v>
      </c>
      <c r="CZ65" s="56" t="s">
        <v>49</v>
      </c>
      <c r="DA65" s="56">
        <v>0.128</v>
      </c>
    </row>
    <row r="66" spans="1:105" x14ac:dyDescent="0.2">
      <c r="A66" s="44">
        <v>1957</v>
      </c>
      <c r="B66" s="347">
        <v>474.9</v>
      </c>
      <c r="C66" s="353">
        <v>270.5</v>
      </c>
      <c r="D66" s="333">
        <v>329.58499999999998</v>
      </c>
      <c r="E66" s="333"/>
      <c r="F66" s="334">
        <f t="shared" si="1"/>
        <v>0.69400926510844385</v>
      </c>
      <c r="G66" s="333"/>
      <c r="H66" s="326">
        <v>168.57499999999999</v>
      </c>
      <c r="I66" s="357">
        <v>183.16</v>
      </c>
      <c r="J66" s="308">
        <v>107.374</v>
      </c>
      <c r="K66" s="308"/>
      <c r="L66" s="308">
        <v>84.286000000000001</v>
      </c>
      <c r="P66" s="356">
        <v>2.8050000000000002</v>
      </c>
      <c r="Q66" s="350"/>
      <c r="R66" s="350"/>
      <c r="S66" s="350"/>
      <c r="T66" s="350"/>
      <c r="U66" s="351">
        <v>2.08</v>
      </c>
      <c r="V66" s="287">
        <v>34204</v>
      </c>
      <c r="W66" s="308">
        <v>435.68</v>
      </c>
      <c r="X66" s="363">
        <v>161.01</v>
      </c>
      <c r="AF66" s="355">
        <v>38.869999999999997</v>
      </c>
      <c r="AG66" s="354"/>
      <c r="AH66" s="354"/>
      <c r="AI66" s="354"/>
      <c r="AJ66" s="354"/>
      <c r="AK66" s="354"/>
      <c r="AL66" s="354"/>
      <c r="AM66" s="313"/>
      <c r="AN66" s="56">
        <v>95.58</v>
      </c>
      <c r="AO66" s="56">
        <v>1.78</v>
      </c>
      <c r="AP66" s="313">
        <v>13165</v>
      </c>
      <c r="AR66" s="229">
        <v>155.107</v>
      </c>
      <c r="AW66" s="360">
        <v>206.76999999999998</v>
      </c>
      <c r="AY66" s="315">
        <v>79.989999999999995</v>
      </c>
      <c r="AZ66" s="315">
        <v>76.578000000000003</v>
      </c>
      <c r="BA66" s="315">
        <v>3.4119999999999999</v>
      </c>
      <c r="BC66" s="345">
        <v>158.40899999999999</v>
      </c>
      <c r="BD66" s="56">
        <v>0.84</v>
      </c>
      <c r="BE66" s="56">
        <v>2.8279999999999998</v>
      </c>
      <c r="BF66" s="56">
        <v>25.501000000000001</v>
      </c>
      <c r="BG66" s="56">
        <v>1.9650000000000001</v>
      </c>
      <c r="BH66" s="56" t="s">
        <v>49</v>
      </c>
      <c r="BI66" s="56" t="s">
        <v>49</v>
      </c>
      <c r="BJ66" s="56" t="s">
        <v>49</v>
      </c>
      <c r="BK66" s="56">
        <v>37.676000000000002</v>
      </c>
      <c r="BL66" s="56">
        <v>4.5229999999999997</v>
      </c>
      <c r="BM66" s="56">
        <v>1.585</v>
      </c>
      <c r="BN66" s="56">
        <v>0.58699999999999997</v>
      </c>
      <c r="BO66" s="56">
        <v>0.26800000000000002</v>
      </c>
      <c r="BP66" s="56">
        <v>0.97099999999999997</v>
      </c>
      <c r="BQ66" s="56">
        <v>1.8480000000000001</v>
      </c>
      <c r="BR66" s="56">
        <v>0.96</v>
      </c>
      <c r="BS66" s="56">
        <v>4.9939999999999998</v>
      </c>
      <c r="BT66" s="56">
        <v>3.7709999999999999</v>
      </c>
      <c r="BU66" s="56">
        <v>0.80400000000000005</v>
      </c>
      <c r="BV66" s="56">
        <v>0.95599999999999996</v>
      </c>
      <c r="BW66" s="56">
        <v>4.4980000000000002</v>
      </c>
      <c r="BX66" s="56">
        <v>1.6619999999999999</v>
      </c>
      <c r="BY66" s="56">
        <v>3.351</v>
      </c>
      <c r="BZ66" s="56" t="s">
        <v>49</v>
      </c>
      <c r="CA66" s="56">
        <v>2.0649999999999999</v>
      </c>
      <c r="CB66" s="56">
        <v>2.9340000000000002</v>
      </c>
      <c r="CC66" s="56">
        <v>0.28499999999999998</v>
      </c>
      <c r="CD66" s="56">
        <v>0.77400000000000002</v>
      </c>
      <c r="CE66" s="56">
        <v>15.074</v>
      </c>
      <c r="CF66" s="56">
        <v>7.11</v>
      </c>
      <c r="CG66" s="56">
        <v>7.2709999999999999</v>
      </c>
      <c r="CH66" s="56">
        <v>2.133</v>
      </c>
      <c r="CI66" s="56">
        <v>0.51600000000000001</v>
      </c>
      <c r="CJ66" s="56" t="s">
        <v>49</v>
      </c>
      <c r="CK66" s="56">
        <v>0.58599999999999997</v>
      </c>
      <c r="CL66" s="56" t="s">
        <v>49</v>
      </c>
      <c r="CM66" s="56">
        <v>0.90300000000000002</v>
      </c>
      <c r="CN66" s="56">
        <v>0.748</v>
      </c>
      <c r="CO66" s="56">
        <v>0.69199999999999995</v>
      </c>
      <c r="CP66" s="56">
        <v>14.823</v>
      </c>
      <c r="CQ66" s="56">
        <v>7.7789999999999999</v>
      </c>
      <c r="CR66" s="56">
        <v>22.588000000000001</v>
      </c>
      <c r="CS66" s="56">
        <v>5.1829999999999998</v>
      </c>
      <c r="CT66" s="56" t="s">
        <v>49</v>
      </c>
      <c r="CU66" s="56" t="s">
        <v>49</v>
      </c>
      <c r="CV66" s="56" t="s">
        <v>49</v>
      </c>
      <c r="CW66" s="56" t="s">
        <v>49</v>
      </c>
      <c r="CX66" s="56" t="s">
        <v>49</v>
      </c>
      <c r="CY66" s="56" t="s">
        <v>49</v>
      </c>
      <c r="CZ66" s="56" t="s">
        <v>49</v>
      </c>
      <c r="DA66" s="56">
        <v>0.124</v>
      </c>
    </row>
    <row r="67" spans="1:105" x14ac:dyDescent="0.2">
      <c r="A67" s="44">
        <v>1956</v>
      </c>
      <c r="B67" s="347">
        <v>450.1</v>
      </c>
      <c r="C67" s="353">
        <v>272.8</v>
      </c>
      <c r="D67" s="333">
        <v>305.291</v>
      </c>
      <c r="E67" s="333"/>
      <c r="F67" s="334">
        <f t="shared" si="1"/>
        <v>0.6782737169517884</v>
      </c>
      <c r="G67" s="333"/>
      <c r="H67" s="326">
        <v>156.40100000000001</v>
      </c>
      <c r="I67" s="357">
        <v>169.09</v>
      </c>
      <c r="J67" s="308">
        <v>98.745000000000005</v>
      </c>
      <c r="K67" s="308"/>
      <c r="L67" s="308">
        <v>77.838999999999999</v>
      </c>
      <c r="P67" s="356">
        <v>3.1419999999999999</v>
      </c>
      <c r="Q67" s="350"/>
      <c r="R67" s="350"/>
      <c r="S67" s="350"/>
      <c r="T67" s="350"/>
      <c r="U67" s="351">
        <v>1.97</v>
      </c>
      <c r="V67" s="287">
        <v>30963</v>
      </c>
      <c r="W67" s="308">
        <v>499.46</v>
      </c>
      <c r="X67" s="363">
        <v>148.88999999999999</v>
      </c>
      <c r="AF67" s="355">
        <v>35.866999999999997</v>
      </c>
      <c r="AG67" s="354"/>
      <c r="AH67" s="354"/>
      <c r="AI67" s="354"/>
      <c r="AJ67" s="354"/>
      <c r="AK67" s="354"/>
      <c r="AL67" s="354"/>
      <c r="AM67" s="313"/>
      <c r="AN67" s="56">
        <v>91.7</v>
      </c>
      <c r="AO67" s="56">
        <v>1.56</v>
      </c>
      <c r="AP67" s="313">
        <v>13218</v>
      </c>
      <c r="AR67" s="229">
        <v>144.566</v>
      </c>
      <c r="AW67" s="360">
        <v>232.77599999999998</v>
      </c>
      <c r="AY67" s="315">
        <v>74.587000000000003</v>
      </c>
      <c r="AZ67" s="315">
        <v>70.64</v>
      </c>
      <c r="BA67" s="315">
        <v>3.9470000000000001</v>
      </c>
      <c r="BC67" s="345">
        <v>143.15799999999999</v>
      </c>
      <c r="BD67" s="56">
        <v>0.70199999999999996</v>
      </c>
      <c r="BE67" s="56">
        <v>2.7189999999999999</v>
      </c>
      <c r="BF67" s="56">
        <v>22.797999999999998</v>
      </c>
      <c r="BG67" s="56">
        <v>1.7030000000000001</v>
      </c>
      <c r="BH67" s="56" t="s">
        <v>49</v>
      </c>
      <c r="BI67" s="56" t="s">
        <v>49</v>
      </c>
      <c r="BJ67" s="56" t="s">
        <v>49</v>
      </c>
      <c r="BK67" s="56">
        <v>34.805999999999997</v>
      </c>
      <c r="BL67" s="56">
        <v>4.468</v>
      </c>
      <c r="BM67" s="56">
        <v>1.615</v>
      </c>
      <c r="BN67" s="56">
        <v>0.60499999999999998</v>
      </c>
      <c r="BO67" s="56">
        <v>0.26100000000000001</v>
      </c>
      <c r="BP67" s="56">
        <v>0.96599999999999997</v>
      </c>
      <c r="BQ67" s="56">
        <v>1.528</v>
      </c>
      <c r="BR67" s="56">
        <v>0.89500000000000002</v>
      </c>
      <c r="BS67" s="56">
        <v>4.8920000000000003</v>
      </c>
      <c r="BT67" s="56">
        <v>3.3250000000000002</v>
      </c>
      <c r="BU67" s="56">
        <v>0.80100000000000005</v>
      </c>
      <c r="BV67" s="56">
        <v>0.82399999999999995</v>
      </c>
      <c r="BW67" s="56">
        <v>3.8849999999999998</v>
      </c>
      <c r="BX67" s="56">
        <v>1.421</v>
      </c>
      <c r="BY67" s="56">
        <v>3.0310000000000001</v>
      </c>
      <c r="BZ67" s="56" t="s">
        <v>49</v>
      </c>
      <c r="CA67" s="56">
        <v>2.08</v>
      </c>
      <c r="CB67" s="56">
        <v>2.5089999999999999</v>
      </c>
      <c r="CC67" s="56">
        <v>0.28499999999999998</v>
      </c>
      <c r="CD67" s="56">
        <v>0.72099999999999997</v>
      </c>
      <c r="CE67" s="56">
        <v>13.807</v>
      </c>
      <c r="CF67" s="56">
        <v>6.7160000000000002</v>
      </c>
      <c r="CG67" s="56">
        <v>6.4</v>
      </c>
      <c r="CH67" s="56">
        <v>1.6459999999999999</v>
      </c>
      <c r="CI67" s="56">
        <v>0.45500000000000002</v>
      </c>
      <c r="CJ67" s="56" t="s">
        <v>49</v>
      </c>
      <c r="CK67" s="56">
        <v>0.60599999999999998</v>
      </c>
      <c r="CL67" s="56" t="s">
        <v>49</v>
      </c>
      <c r="CM67" s="56">
        <v>0.85799999999999998</v>
      </c>
      <c r="CN67" s="56">
        <v>0.65700000000000003</v>
      </c>
      <c r="CO67" s="56">
        <v>0.69099999999999995</v>
      </c>
      <c r="CP67" s="56">
        <v>14.333</v>
      </c>
      <c r="CQ67" s="56">
        <v>6.2169999999999996</v>
      </c>
      <c r="CR67" s="56">
        <v>20.942</v>
      </c>
      <c r="CS67" s="56">
        <v>4.1159999999999997</v>
      </c>
      <c r="CT67" s="56" t="s">
        <v>49</v>
      </c>
      <c r="CU67" s="56" t="s">
        <v>49</v>
      </c>
      <c r="CV67" s="56" t="s">
        <v>49</v>
      </c>
      <c r="CW67" s="56" t="s">
        <v>49</v>
      </c>
      <c r="CX67" s="56" t="s">
        <v>49</v>
      </c>
      <c r="CY67" s="56" t="s">
        <v>49</v>
      </c>
      <c r="CZ67" s="56" t="s">
        <v>49</v>
      </c>
      <c r="DA67" s="56">
        <v>0.16700000000000001</v>
      </c>
    </row>
    <row r="68" spans="1:105" x14ac:dyDescent="0.2">
      <c r="A68" s="44">
        <v>1955</v>
      </c>
      <c r="B68" s="347">
        <v>426.2</v>
      </c>
      <c r="C68" s="353">
        <v>274.39999999999998</v>
      </c>
      <c r="D68" s="333">
        <v>277.61699999999996</v>
      </c>
      <c r="E68" s="333"/>
      <c r="F68" s="334">
        <f t="shared" si="1"/>
        <v>0.65137728765837632</v>
      </c>
      <c r="G68" s="333"/>
      <c r="H68" s="326">
        <v>141.56299999999999</v>
      </c>
      <c r="I68" s="357">
        <v>150.94999999999999</v>
      </c>
      <c r="J68" s="308">
        <v>87.936000000000007</v>
      </c>
      <c r="K68" s="308"/>
      <c r="L68" s="308">
        <v>69.388999999999996</v>
      </c>
      <c r="P68" s="356">
        <v>3.1080000000000001</v>
      </c>
      <c r="Q68" s="350"/>
      <c r="R68" s="350"/>
      <c r="S68" s="350"/>
      <c r="T68" s="350"/>
      <c r="U68" s="351">
        <v>1.94</v>
      </c>
      <c r="V68" s="287">
        <v>28529</v>
      </c>
      <c r="W68" s="308">
        <v>488.39</v>
      </c>
      <c r="X68" s="363">
        <v>136.054</v>
      </c>
      <c r="AF68" s="355">
        <v>32.865000000000002</v>
      </c>
      <c r="AG68" s="354"/>
      <c r="AH68" s="354"/>
      <c r="AI68" s="354"/>
      <c r="AJ68" s="354"/>
      <c r="AK68" s="354"/>
      <c r="AL68" s="354"/>
      <c r="AM68" s="313"/>
      <c r="AN68" s="56">
        <v>83.63</v>
      </c>
      <c r="AO68" s="56">
        <v>1.27</v>
      </c>
      <c r="AP68" s="313">
        <v>13237</v>
      </c>
      <c r="AR68" s="229">
        <v>128.34100000000001</v>
      </c>
      <c r="AW68" s="360">
        <v>219.899</v>
      </c>
      <c r="AY68" s="315">
        <v>65.450999999999993</v>
      </c>
      <c r="AZ68" s="315">
        <v>68.444000000000003</v>
      </c>
      <c r="BA68" s="315">
        <v>-2.9929999999999999</v>
      </c>
      <c r="BC68" s="345">
        <v>128.857</v>
      </c>
      <c r="BD68" s="56">
        <v>0.67900000000000005</v>
      </c>
      <c r="BE68" s="56">
        <v>2.6219999999999999</v>
      </c>
      <c r="BF68" s="56">
        <v>20.847999999999999</v>
      </c>
      <c r="BG68" s="56">
        <v>1.6890000000000001</v>
      </c>
      <c r="BH68" s="56" t="s">
        <v>49</v>
      </c>
      <c r="BI68" s="56" t="s">
        <v>49</v>
      </c>
      <c r="BJ68" s="56" t="s">
        <v>49</v>
      </c>
      <c r="BK68" s="56">
        <v>29.215</v>
      </c>
      <c r="BL68" s="56">
        <v>4.12</v>
      </c>
      <c r="BM68" s="56">
        <v>1.464</v>
      </c>
      <c r="BN68" s="56">
        <v>0.61599999999999999</v>
      </c>
      <c r="BO68" s="56">
        <v>0.25600000000000001</v>
      </c>
      <c r="BP68" s="56">
        <v>0.61199999999999999</v>
      </c>
      <c r="BQ68" s="56">
        <v>1.3069999999999999</v>
      </c>
      <c r="BR68" s="56">
        <v>0.76800000000000002</v>
      </c>
      <c r="BS68" s="56">
        <v>3.8410000000000002</v>
      </c>
      <c r="BT68" s="56">
        <v>3.149</v>
      </c>
      <c r="BU68" s="56">
        <v>0.76</v>
      </c>
      <c r="BV68" s="56">
        <v>0.61899999999999999</v>
      </c>
      <c r="BW68" s="56">
        <v>3.28</v>
      </c>
      <c r="BX68" s="56">
        <v>1.1759999999999999</v>
      </c>
      <c r="BY68" s="56">
        <v>2.5099999999999998</v>
      </c>
      <c r="BZ68" s="56" t="s">
        <v>49</v>
      </c>
      <c r="CA68" s="56">
        <v>1.56</v>
      </c>
      <c r="CB68" s="56">
        <v>1.86</v>
      </c>
      <c r="CC68" s="56">
        <v>0.25600000000000001</v>
      </c>
      <c r="CD68" s="56">
        <v>0.57799999999999996</v>
      </c>
      <c r="CE68" s="56">
        <v>12.592000000000001</v>
      </c>
      <c r="CF68" s="56">
        <v>6.0739999999999998</v>
      </c>
      <c r="CG68" s="56">
        <v>5.8970000000000002</v>
      </c>
      <c r="CH68" s="56">
        <v>1.754</v>
      </c>
      <c r="CI68" s="56">
        <v>0.44600000000000001</v>
      </c>
      <c r="CJ68" s="56" t="s">
        <v>49</v>
      </c>
      <c r="CK68" s="56">
        <v>0.51500000000000001</v>
      </c>
      <c r="CL68" s="56" t="s">
        <v>49</v>
      </c>
      <c r="CM68" s="56">
        <v>0.67400000000000004</v>
      </c>
      <c r="CN68" s="56">
        <v>0.56899999999999995</v>
      </c>
      <c r="CO68" s="56">
        <v>0.621</v>
      </c>
      <c r="CP68" s="56">
        <v>13.814</v>
      </c>
      <c r="CQ68" s="56">
        <v>5.5640000000000001</v>
      </c>
      <c r="CR68" s="56">
        <v>20.847999999999999</v>
      </c>
      <c r="CS68" s="56">
        <v>3.4060000000000001</v>
      </c>
      <c r="CT68" s="56" t="s">
        <v>49</v>
      </c>
      <c r="CU68" s="56" t="s">
        <v>49</v>
      </c>
      <c r="CV68" s="56" t="s">
        <v>49</v>
      </c>
      <c r="CW68" s="56" t="s">
        <v>49</v>
      </c>
      <c r="CX68" s="56" t="s">
        <v>49</v>
      </c>
      <c r="CY68" s="56" t="s">
        <v>49</v>
      </c>
      <c r="CZ68" s="56" t="s">
        <v>49</v>
      </c>
      <c r="DA68" s="56">
        <v>0.17899999999999999</v>
      </c>
    </row>
    <row r="69" spans="1:105" x14ac:dyDescent="0.2">
      <c r="A69" s="44">
        <v>1954</v>
      </c>
      <c r="B69" s="347">
        <v>391.1</v>
      </c>
      <c r="C69" s="353">
        <v>271.3</v>
      </c>
      <c r="D69" s="333">
        <v>244.21100000000001</v>
      </c>
      <c r="E69" s="333"/>
      <c r="F69" s="334">
        <f t="shared" si="1"/>
        <v>0.62442086422909737</v>
      </c>
      <c r="G69" s="333"/>
      <c r="H69" s="326">
        <v>120.453</v>
      </c>
      <c r="I69" s="357">
        <v>128.1</v>
      </c>
      <c r="J69" s="308">
        <v>75.355999999999995</v>
      </c>
      <c r="K69" s="308"/>
      <c r="L69" s="308">
        <v>59.204000000000001</v>
      </c>
      <c r="P69" s="356">
        <v>2.6720000000000002</v>
      </c>
      <c r="Q69" s="350"/>
      <c r="R69" s="350"/>
      <c r="S69" s="350"/>
      <c r="T69" s="350"/>
      <c r="U69" s="351">
        <v>1.93</v>
      </c>
      <c r="V69" s="287">
        <v>26211</v>
      </c>
      <c r="W69" s="308">
        <v>404.38</v>
      </c>
      <c r="X69" s="363">
        <v>123.758</v>
      </c>
      <c r="AF69" s="355">
        <v>29.978000000000002</v>
      </c>
      <c r="AG69" s="354"/>
      <c r="AH69" s="354"/>
      <c r="AI69" s="354"/>
      <c r="AJ69" s="354"/>
      <c r="AK69" s="354"/>
      <c r="AL69" s="354"/>
      <c r="AM69" s="313"/>
      <c r="AN69" s="56">
        <v>71.41</v>
      </c>
      <c r="AO69" s="56">
        <v>1.07</v>
      </c>
      <c r="AP69" s="313">
        <v>13323</v>
      </c>
      <c r="AR69" s="229">
        <v>107.226</v>
      </c>
      <c r="AW69" s="360">
        <v>179.84899999999999</v>
      </c>
      <c r="AY69" s="315">
        <v>69.700999999999993</v>
      </c>
      <c r="AZ69" s="315">
        <v>70.855000000000004</v>
      </c>
      <c r="BA69" s="315">
        <v>-1.1539999999999999</v>
      </c>
      <c r="BC69" s="345">
        <v>114.036</v>
      </c>
      <c r="BD69" s="56">
        <v>0.55000000000000004</v>
      </c>
      <c r="BE69" s="56">
        <v>2.145</v>
      </c>
      <c r="BF69" s="56">
        <v>19.282</v>
      </c>
      <c r="BG69" s="56">
        <v>1.29</v>
      </c>
      <c r="BH69" s="56" t="s">
        <v>49</v>
      </c>
      <c r="BI69" s="56" t="s">
        <v>49</v>
      </c>
      <c r="BJ69" s="56" t="s">
        <v>49</v>
      </c>
      <c r="BK69" s="56">
        <v>27.766999999999999</v>
      </c>
      <c r="BL69" s="56">
        <v>4.0650000000000004</v>
      </c>
      <c r="BM69" s="56">
        <v>1.266</v>
      </c>
      <c r="BN69" s="56">
        <v>0.498</v>
      </c>
      <c r="BO69" s="56">
        <v>0.218</v>
      </c>
      <c r="BP69" s="56">
        <v>0.46300000000000002</v>
      </c>
      <c r="BQ69" s="56">
        <v>1.131</v>
      </c>
      <c r="BR69" s="56">
        <v>0.67</v>
      </c>
      <c r="BS69" s="56">
        <v>4.3899999999999997</v>
      </c>
      <c r="BT69" s="56">
        <v>2.802</v>
      </c>
      <c r="BU69" s="56">
        <v>0.65500000000000003</v>
      </c>
      <c r="BV69" s="56">
        <v>0.61599999999999999</v>
      </c>
      <c r="BW69" s="56">
        <v>3.4039999999999999</v>
      </c>
      <c r="BX69" s="56">
        <v>0.98899999999999999</v>
      </c>
      <c r="BY69" s="56">
        <v>2.2250000000000001</v>
      </c>
      <c r="BZ69" s="56" t="s">
        <v>49</v>
      </c>
      <c r="CA69" s="56">
        <v>1.611</v>
      </c>
      <c r="CB69" s="56">
        <v>1.708</v>
      </c>
      <c r="CC69" s="56">
        <v>0.217</v>
      </c>
      <c r="CD69" s="56">
        <v>0.48</v>
      </c>
      <c r="CE69" s="56">
        <v>10.1</v>
      </c>
      <c r="CF69" s="56">
        <v>5.1980000000000004</v>
      </c>
      <c r="CG69" s="56">
        <v>4.3639999999999999</v>
      </c>
      <c r="CH69" s="56">
        <v>1.028</v>
      </c>
      <c r="CI69" s="56">
        <v>0.378</v>
      </c>
      <c r="CJ69" s="56" t="s">
        <v>49</v>
      </c>
      <c r="CK69" s="56">
        <v>0.40699999999999997</v>
      </c>
      <c r="CL69" s="56" t="s">
        <v>49</v>
      </c>
      <c r="CM69" s="56">
        <v>0.47299999999999998</v>
      </c>
      <c r="CN69" s="56">
        <v>0.48</v>
      </c>
      <c r="CO69" s="56">
        <v>0.53800000000000003</v>
      </c>
      <c r="CP69" s="56">
        <v>13.254</v>
      </c>
      <c r="CQ69" s="56">
        <v>5.1280000000000001</v>
      </c>
      <c r="CR69" s="56">
        <v>17.427</v>
      </c>
      <c r="CS69" s="56">
        <v>2.9790000000000001</v>
      </c>
      <c r="CT69" s="56" t="s">
        <v>49</v>
      </c>
      <c r="CU69" s="56" t="s">
        <v>49</v>
      </c>
      <c r="CV69" s="56" t="s">
        <v>49</v>
      </c>
      <c r="CW69" s="56" t="s">
        <v>49</v>
      </c>
      <c r="CX69" s="56" t="s">
        <v>49</v>
      </c>
      <c r="CY69" s="56" t="s">
        <v>49</v>
      </c>
      <c r="CZ69" s="56" t="s">
        <v>49</v>
      </c>
      <c r="DA69" s="56">
        <v>0.12</v>
      </c>
    </row>
    <row r="70" spans="1:105" x14ac:dyDescent="0.2">
      <c r="A70" s="44">
        <v>1953</v>
      </c>
      <c r="B70" s="347">
        <v>389.7</v>
      </c>
      <c r="C70" s="353">
        <v>266.10000000000002</v>
      </c>
      <c r="D70" s="333">
        <v>225.83199999999999</v>
      </c>
      <c r="E70" s="333"/>
      <c r="F70" s="334">
        <f t="shared" si="1"/>
        <v>0.57950218116499874</v>
      </c>
      <c r="G70" s="333"/>
      <c r="H70" s="326">
        <v>108.223</v>
      </c>
      <c r="I70" s="357">
        <v>112.9</v>
      </c>
      <c r="J70" s="308">
        <v>65.938000000000002</v>
      </c>
      <c r="K70" s="351"/>
      <c r="L70" s="308">
        <v>51.509</v>
      </c>
      <c r="P70" s="356">
        <v>1.8660000000000001</v>
      </c>
      <c r="Q70" s="350">
        <v>1069</v>
      </c>
      <c r="R70" s="350"/>
      <c r="S70" s="350"/>
      <c r="T70" s="350"/>
      <c r="U70" s="351">
        <v>1.7</v>
      </c>
      <c r="V70" s="287">
        <v>21473</v>
      </c>
      <c r="W70" s="308">
        <v>280.89</v>
      </c>
      <c r="X70" s="363">
        <v>117.60899999999999</v>
      </c>
      <c r="AF70" s="355">
        <v>27.684999999999999</v>
      </c>
      <c r="AG70" s="354"/>
      <c r="AH70" s="354"/>
      <c r="AI70" s="354"/>
      <c r="AJ70" s="354"/>
      <c r="AK70" s="354"/>
      <c r="AL70" s="354"/>
      <c r="AM70" s="313"/>
      <c r="AN70" s="56">
        <v>68.23</v>
      </c>
      <c r="AO70" s="56">
        <v>0.96</v>
      </c>
      <c r="AP70" s="313">
        <v>13432</v>
      </c>
      <c r="AR70" s="308">
        <v>99.016000000000005</v>
      </c>
      <c r="AW70" s="360">
        <v>124.557</v>
      </c>
      <c r="AY70" s="315">
        <v>69.608000000000004</v>
      </c>
      <c r="AZ70" s="315">
        <v>76.100999999999999</v>
      </c>
      <c r="BA70" s="315">
        <v>-6.4930000000000003</v>
      </c>
      <c r="BC70" s="345">
        <v>108</v>
      </c>
      <c r="BD70" s="56">
        <v>0.53300000000000003</v>
      </c>
      <c r="BE70" s="56">
        <v>2.0209999999999999</v>
      </c>
      <c r="BF70" s="56">
        <v>17.588000000000001</v>
      </c>
      <c r="BG70" s="56">
        <v>1.1040000000000001</v>
      </c>
      <c r="BH70" s="56" t="s">
        <v>49</v>
      </c>
      <c r="BI70" s="56" t="s">
        <v>49</v>
      </c>
      <c r="BJ70" s="56" t="s">
        <v>49</v>
      </c>
      <c r="BK70" s="56">
        <v>26.866</v>
      </c>
      <c r="BL70" s="56">
        <v>3.9740000000000002</v>
      </c>
      <c r="BM70" s="56">
        <v>1.1599999999999999</v>
      </c>
      <c r="BN70" s="56">
        <v>0.503</v>
      </c>
      <c r="BO70" s="56">
        <v>0.23799999999999999</v>
      </c>
      <c r="BP70" s="56">
        <v>0.47799999999999998</v>
      </c>
      <c r="BQ70" s="56">
        <v>0.97</v>
      </c>
      <c r="BR70" s="56">
        <v>0.627</v>
      </c>
      <c r="BS70" s="56">
        <v>3.7770000000000001</v>
      </c>
      <c r="BT70" s="56">
        <v>2.923</v>
      </c>
      <c r="BU70" s="56">
        <v>0.64800000000000002</v>
      </c>
      <c r="BV70" s="56">
        <v>0.55300000000000005</v>
      </c>
      <c r="BW70" s="56">
        <v>3.3919999999999999</v>
      </c>
      <c r="BX70" s="56">
        <v>1.0349999999999999</v>
      </c>
      <c r="BY70" s="56">
        <v>2.3879999999999999</v>
      </c>
      <c r="BZ70" s="56" t="s">
        <v>49</v>
      </c>
      <c r="CA70" s="56">
        <v>1.391</v>
      </c>
      <c r="CB70" s="56">
        <v>1.599</v>
      </c>
      <c r="CC70" s="56">
        <v>0.192</v>
      </c>
      <c r="CD70" s="56">
        <v>0.50800000000000001</v>
      </c>
      <c r="CE70" s="56">
        <v>9.2710000000000008</v>
      </c>
      <c r="CF70" s="56">
        <v>4.5140000000000002</v>
      </c>
      <c r="CG70" s="56">
        <v>4.2409999999999997</v>
      </c>
      <c r="CH70" s="56">
        <v>1.0389999999999999</v>
      </c>
      <c r="CI70" s="56">
        <v>0.38</v>
      </c>
      <c r="CJ70" s="56" t="s">
        <v>49</v>
      </c>
      <c r="CK70" s="56">
        <v>0.36299999999999999</v>
      </c>
      <c r="CL70" s="56" t="s">
        <v>49</v>
      </c>
      <c r="CM70" s="56">
        <v>0.45300000000000001</v>
      </c>
      <c r="CN70" s="56">
        <v>0.42199999999999999</v>
      </c>
      <c r="CO70" s="56">
        <v>0.51700000000000002</v>
      </c>
      <c r="CP70" s="56">
        <v>13.349</v>
      </c>
      <c r="CQ70" s="56">
        <v>5.1890000000000001</v>
      </c>
      <c r="CR70" s="56">
        <v>15.571999999999999</v>
      </c>
      <c r="CS70" s="56">
        <v>2.6829999999999998</v>
      </c>
      <c r="CT70" s="56" t="s">
        <v>49</v>
      </c>
      <c r="CU70" s="56" t="s">
        <v>49</v>
      </c>
      <c r="CV70" s="56" t="s">
        <v>49</v>
      </c>
      <c r="CW70" s="56" t="s">
        <v>49</v>
      </c>
      <c r="CX70" s="56" t="s">
        <v>49</v>
      </c>
      <c r="CY70" s="56" t="s">
        <v>49</v>
      </c>
      <c r="CZ70" s="56" t="s">
        <v>49</v>
      </c>
      <c r="DA70" s="56">
        <v>4.7E-2</v>
      </c>
    </row>
    <row r="71" spans="1:105" x14ac:dyDescent="0.2">
      <c r="A71" s="44">
        <v>1952</v>
      </c>
      <c r="B71" s="347">
        <v>367.7</v>
      </c>
      <c r="C71" s="353">
        <v>259.10000000000002</v>
      </c>
      <c r="D71" s="333">
        <v>208.202</v>
      </c>
      <c r="E71" s="333"/>
      <c r="F71" s="334">
        <f t="shared" ref="F71:F107" si="2">D71/B71</f>
        <v>0.56622790318194183</v>
      </c>
      <c r="G71" s="333"/>
      <c r="H71" s="326">
        <v>95.665000000000006</v>
      </c>
      <c r="I71" s="357">
        <v>99.06</v>
      </c>
      <c r="J71" s="308">
        <v>58.415999999999997</v>
      </c>
      <c r="K71" s="351">
        <v>84.84</v>
      </c>
      <c r="L71" s="308">
        <v>45.418999999999997</v>
      </c>
      <c r="P71" s="356">
        <v>1.502</v>
      </c>
      <c r="Q71" s="350">
        <v>1069</v>
      </c>
      <c r="R71" s="350"/>
      <c r="S71" s="350"/>
      <c r="T71" s="350"/>
      <c r="U71" s="351">
        <v>1.55</v>
      </c>
      <c r="V71" s="287">
        <v>18135</v>
      </c>
      <c r="W71" s="308">
        <v>291.89</v>
      </c>
      <c r="X71" s="363">
        <v>112.53700000000001</v>
      </c>
      <c r="AB71" s="300"/>
      <c r="AC71" s="300"/>
      <c r="AD71" s="300">
        <v>116</v>
      </c>
      <c r="AE71" s="300"/>
      <c r="AF71" s="355">
        <v>25.878</v>
      </c>
      <c r="AG71" s="354"/>
      <c r="AH71" s="354"/>
      <c r="AI71" s="354"/>
      <c r="AJ71" s="354"/>
      <c r="AK71" s="354"/>
      <c r="AL71" s="354"/>
      <c r="AM71" s="313"/>
      <c r="AN71" s="56">
        <v>64.73</v>
      </c>
      <c r="AO71" s="56">
        <v>0.9</v>
      </c>
      <c r="AP71" s="313">
        <v>13439</v>
      </c>
      <c r="AR71" s="308">
        <v>92.031999999999996</v>
      </c>
      <c r="AW71" s="360">
        <v>128.036</v>
      </c>
      <c r="AY71" s="315">
        <v>66.167000000000002</v>
      </c>
      <c r="AZ71" s="315">
        <v>67.686000000000007</v>
      </c>
      <c r="BA71" s="315">
        <v>-1.5189999999999999</v>
      </c>
      <c r="BC71" s="345">
        <v>101.624</v>
      </c>
      <c r="BD71" s="56">
        <v>0.51900000000000002</v>
      </c>
      <c r="BE71" s="56">
        <v>2.1859999999999999</v>
      </c>
      <c r="BF71" s="56">
        <v>16.111999999999998</v>
      </c>
      <c r="BG71" s="56">
        <v>1.2350000000000001</v>
      </c>
      <c r="BH71" s="56" t="s">
        <v>49</v>
      </c>
      <c r="BI71" s="56" t="s">
        <v>49</v>
      </c>
      <c r="BJ71" s="56" t="s">
        <v>49</v>
      </c>
      <c r="BK71" s="56">
        <v>25.945</v>
      </c>
      <c r="BL71" s="56">
        <v>4.1529999999999996</v>
      </c>
      <c r="BM71" s="56">
        <v>1.1499999999999999</v>
      </c>
      <c r="BN71" s="56">
        <v>0.498</v>
      </c>
      <c r="BO71" s="56">
        <v>0.218</v>
      </c>
      <c r="BP71" s="56">
        <v>0.51300000000000001</v>
      </c>
      <c r="BQ71" s="56">
        <v>0.97099999999999997</v>
      </c>
      <c r="BR71" s="56">
        <v>0.64300000000000002</v>
      </c>
      <c r="BS71" s="56">
        <v>3.48</v>
      </c>
      <c r="BT71" s="56">
        <v>2.6619999999999999</v>
      </c>
      <c r="BU71" s="56">
        <v>0.628</v>
      </c>
      <c r="BV71" s="56">
        <v>0.49299999999999999</v>
      </c>
      <c r="BW71" s="56">
        <v>3.2469999999999999</v>
      </c>
      <c r="BX71" s="56">
        <v>0.90800000000000003</v>
      </c>
      <c r="BY71" s="56">
        <v>2.3530000000000002</v>
      </c>
      <c r="BZ71" s="56" t="s">
        <v>49</v>
      </c>
      <c r="CA71" s="56">
        <v>1.2769999999999999</v>
      </c>
      <c r="CB71" s="56">
        <v>1.575</v>
      </c>
      <c r="CC71" s="56">
        <v>0.186</v>
      </c>
      <c r="CD71" s="56">
        <v>0.505</v>
      </c>
      <c r="CE71" s="56">
        <v>8.798</v>
      </c>
      <c r="CF71" s="56">
        <v>4.4669999999999996</v>
      </c>
      <c r="CG71" s="56">
        <v>3.851</v>
      </c>
      <c r="CH71" s="56">
        <v>0.81399999999999995</v>
      </c>
      <c r="CI71" s="56">
        <v>0.32</v>
      </c>
      <c r="CJ71" s="56" t="s">
        <v>49</v>
      </c>
      <c r="CK71" s="56">
        <v>0.36399999999999999</v>
      </c>
      <c r="CL71" s="56" t="s">
        <v>49</v>
      </c>
      <c r="CM71" s="56">
        <v>0.437</v>
      </c>
      <c r="CN71" s="56">
        <v>0.42299999999999999</v>
      </c>
      <c r="CO71" s="56">
        <v>0.48</v>
      </c>
      <c r="CP71" s="56">
        <v>13.333</v>
      </c>
      <c r="CQ71" s="56">
        <v>4.63</v>
      </c>
      <c r="CR71" s="56">
        <v>14.561999999999999</v>
      </c>
      <c r="CS71" s="56">
        <v>2.4449999999999998</v>
      </c>
      <c r="CT71" s="56" t="s">
        <v>49</v>
      </c>
      <c r="CU71" s="56" t="s">
        <v>49</v>
      </c>
      <c r="CV71" s="56" t="s">
        <v>49</v>
      </c>
      <c r="CW71" s="56" t="s">
        <v>49</v>
      </c>
      <c r="CX71" s="56" t="s">
        <v>49</v>
      </c>
      <c r="CY71" s="56" t="s">
        <v>49</v>
      </c>
      <c r="CZ71" s="56" t="s">
        <v>49</v>
      </c>
      <c r="DA71" s="56">
        <v>5.5E-2</v>
      </c>
    </row>
    <row r="72" spans="1:105" x14ac:dyDescent="0.2">
      <c r="A72" s="44">
        <v>1951</v>
      </c>
      <c r="B72" s="347">
        <v>347.3</v>
      </c>
      <c r="C72" s="353">
        <v>255.9</v>
      </c>
      <c r="D72" s="333">
        <v>187.25299999999999</v>
      </c>
      <c r="E72" s="333"/>
      <c r="F72" s="334">
        <f t="shared" si="2"/>
        <v>0.5391678663979268</v>
      </c>
      <c r="G72" s="333"/>
      <c r="H72" s="361">
        <v>83.447000000000003</v>
      </c>
      <c r="I72" s="357">
        <v>86.4</v>
      </c>
      <c r="J72" s="308">
        <v>51.792000000000002</v>
      </c>
      <c r="K72" s="351">
        <v>76.754999999999995</v>
      </c>
      <c r="L72" s="308">
        <v>40.125</v>
      </c>
      <c r="P72" s="356">
        <v>1.421</v>
      </c>
      <c r="Q72" s="350">
        <v>1020</v>
      </c>
      <c r="R72" s="350"/>
      <c r="S72" s="350"/>
      <c r="T72" s="350"/>
      <c r="U72" s="351">
        <v>1.67</v>
      </c>
      <c r="V72" s="287">
        <v>18141</v>
      </c>
      <c r="W72" s="308">
        <v>269.22000000000003</v>
      </c>
      <c r="X72" s="362">
        <v>103.806</v>
      </c>
      <c r="AB72" s="300"/>
      <c r="AC72" s="300"/>
      <c r="AD72" s="300">
        <v>129</v>
      </c>
      <c r="AE72" s="300"/>
      <c r="AF72" s="355">
        <v>24.13</v>
      </c>
      <c r="AG72" s="354"/>
      <c r="AH72" s="354"/>
      <c r="AI72" s="354"/>
      <c r="AJ72" s="354"/>
      <c r="AK72" s="354"/>
      <c r="AL72" s="354"/>
      <c r="AM72" s="313"/>
      <c r="AN72" s="56">
        <v>58.18</v>
      </c>
      <c r="AO72" s="56">
        <v>0.81</v>
      </c>
      <c r="AP72" s="313">
        <v>13455</v>
      </c>
      <c r="AR72" s="308">
        <v>82.186999999999998</v>
      </c>
      <c r="AW72" s="360">
        <v>116.884</v>
      </c>
      <c r="AY72" s="315">
        <v>51.616</v>
      </c>
      <c r="AZ72" s="315">
        <v>45.514000000000003</v>
      </c>
      <c r="BA72" s="315">
        <v>6.1020000000000003</v>
      </c>
      <c r="BC72" s="345">
        <v>92.075000000000003</v>
      </c>
      <c r="BD72" s="56">
        <v>0.48599999999999999</v>
      </c>
      <c r="BE72" s="56">
        <v>1.905</v>
      </c>
      <c r="BF72" s="56">
        <v>14.78</v>
      </c>
      <c r="BG72" s="56">
        <v>1.1359999999999999</v>
      </c>
      <c r="BH72" s="56" t="s">
        <v>49</v>
      </c>
      <c r="BI72" s="56" t="s">
        <v>49</v>
      </c>
      <c r="BJ72" s="56" t="s">
        <v>49</v>
      </c>
      <c r="BK72" s="56">
        <v>21.934999999999999</v>
      </c>
      <c r="BL72" s="56">
        <v>4.2229999999999999</v>
      </c>
      <c r="BM72" s="56">
        <v>1.321</v>
      </c>
      <c r="BN72" s="56">
        <v>0.54300000000000004</v>
      </c>
      <c r="BO72" s="56">
        <v>0.20499999999999999</v>
      </c>
      <c r="BP72" s="56">
        <v>0.504</v>
      </c>
      <c r="BQ72" s="56">
        <v>0.83399999999999996</v>
      </c>
      <c r="BR72" s="56">
        <v>0.627</v>
      </c>
      <c r="BS72" s="56">
        <v>2.871</v>
      </c>
      <c r="BT72" s="56">
        <v>1.742</v>
      </c>
      <c r="BU72" s="56">
        <v>0.48099999999999998</v>
      </c>
      <c r="BV72" s="56">
        <v>0.433</v>
      </c>
      <c r="BW72" s="56">
        <v>2.2759999999999998</v>
      </c>
      <c r="BX72" s="56">
        <v>0.80600000000000005</v>
      </c>
      <c r="BY72" s="56">
        <v>1.7190000000000001</v>
      </c>
      <c r="BZ72" s="56" t="s">
        <v>49</v>
      </c>
      <c r="CA72" s="56">
        <v>1.0109999999999999</v>
      </c>
      <c r="CB72" s="56">
        <v>1.3080000000000001</v>
      </c>
      <c r="CC72" s="56">
        <v>0.193</v>
      </c>
      <c r="CD72" s="56">
        <v>0.48399999999999999</v>
      </c>
      <c r="CE72" s="56">
        <v>8.5760000000000005</v>
      </c>
      <c r="CF72" s="56">
        <v>4.3570000000000002</v>
      </c>
      <c r="CG72" s="56">
        <v>3.7440000000000002</v>
      </c>
      <c r="CH72" s="56">
        <v>0.82799999999999996</v>
      </c>
      <c r="CI72" s="56">
        <v>0.29399999999999998</v>
      </c>
      <c r="CJ72" s="56" t="s">
        <v>49</v>
      </c>
      <c r="CK72" s="56">
        <v>0.34100000000000003</v>
      </c>
      <c r="CL72" s="56" t="s">
        <v>49</v>
      </c>
      <c r="CM72" s="56">
        <v>0.432</v>
      </c>
      <c r="CN72" s="56">
        <v>0.40699999999999997</v>
      </c>
      <c r="CO72" s="56">
        <v>0.47499999999999998</v>
      </c>
      <c r="CP72" s="56">
        <v>13.073</v>
      </c>
      <c r="CQ72" s="56">
        <v>4.4470000000000001</v>
      </c>
      <c r="CR72" s="56">
        <v>13.847</v>
      </c>
      <c r="CS72" s="56">
        <v>2.3650000000000002</v>
      </c>
      <c r="CT72" s="56" t="s">
        <v>49</v>
      </c>
      <c r="CU72" s="56" t="s">
        <v>49</v>
      </c>
      <c r="CV72" s="56" t="s">
        <v>49</v>
      </c>
      <c r="CW72" s="56" t="s">
        <v>49</v>
      </c>
      <c r="CX72" s="56" t="s">
        <v>49</v>
      </c>
      <c r="CY72" s="56" t="s">
        <v>49</v>
      </c>
      <c r="CZ72" s="56" t="s">
        <v>49</v>
      </c>
      <c r="DA72" s="56">
        <v>7.1999999999999995E-2</v>
      </c>
    </row>
    <row r="73" spans="1:105" x14ac:dyDescent="0.2">
      <c r="A73" s="44">
        <v>1950</v>
      </c>
      <c r="B73" s="347">
        <v>300.2</v>
      </c>
      <c r="C73" s="353">
        <v>257.39999999999998</v>
      </c>
      <c r="D73" s="333">
        <v>165.4</v>
      </c>
      <c r="E73" s="333"/>
      <c r="F73" s="334">
        <f t="shared" si="2"/>
        <v>0.55096602265156569</v>
      </c>
      <c r="G73" s="333"/>
      <c r="H73" s="361">
        <v>73.400000000000006</v>
      </c>
      <c r="I73" s="357">
        <v>77.34</v>
      </c>
      <c r="J73" s="308">
        <v>45.25</v>
      </c>
      <c r="K73" s="351">
        <v>68.033000000000001</v>
      </c>
      <c r="L73" s="308">
        <v>35.567</v>
      </c>
      <c r="P73" s="356">
        <v>1.492</v>
      </c>
      <c r="Q73" s="350">
        <v>1352</v>
      </c>
      <c r="R73" s="350"/>
      <c r="S73" s="350"/>
      <c r="T73" s="350"/>
      <c r="U73" s="351">
        <v>2.17</v>
      </c>
      <c r="V73" s="287">
        <v>21537</v>
      </c>
      <c r="W73" s="308">
        <v>235.4</v>
      </c>
      <c r="X73" s="332">
        <v>92</v>
      </c>
      <c r="AB73" s="300"/>
      <c r="AC73" s="300"/>
      <c r="AD73" s="300">
        <v>109</v>
      </c>
      <c r="AE73" s="300"/>
      <c r="AF73" s="355">
        <v>21.786999999999999</v>
      </c>
      <c r="AG73" s="354"/>
      <c r="AH73" s="354"/>
      <c r="AI73" s="354"/>
      <c r="AJ73" s="354"/>
      <c r="AK73" s="354"/>
      <c r="AL73" s="354"/>
      <c r="AM73" s="313"/>
      <c r="AN73" s="56">
        <v>52.48</v>
      </c>
      <c r="AO73" s="56">
        <v>0.67</v>
      </c>
      <c r="AP73" s="313">
        <v>13446</v>
      </c>
      <c r="AR73" s="308">
        <v>72.043000000000006</v>
      </c>
      <c r="AW73" s="360">
        <v>100.50700000000001</v>
      </c>
      <c r="AY73" s="315">
        <v>39.442999999999998</v>
      </c>
      <c r="AZ73" s="315">
        <v>42.561999999999998</v>
      </c>
      <c r="BA73" s="315">
        <v>-3.1190000000000002</v>
      </c>
      <c r="BC73" s="345">
        <v>81.563000000000002</v>
      </c>
      <c r="BD73" s="56">
        <v>0.39300000000000002</v>
      </c>
      <c r="BE73" s="56">
        <v>1.8839999999999999</v>
      </c>
      <c r="BF73" s="56">
        <v>12.843999999999999</v>
      </c>
      <c r="BG73" s="56">
        <v>0.81299999999999994</v>
      </c>
      <c r="BH73" s="56" t="s">
        <v>49</v>
      </c>
      <c r="BI73" s="56" t="s">
        <v>49</v>
      </c>
      <c r="BJ73" s="56" t="s">
        <v>49</v>
      </c>
      <c r="BK73" s="56">
        <v>16.853000000000002</v>
      </c>
      <c r="BL73" s="56">
        <v>3.6280000000000001</v>
      </c>
      <c r="BM73" s="56">
        <v>0.95299999999999996</v>
      </c>
      <c r="BN73" s="56">
        <v>0.51600000000000001</v>
      </c>
      <c r="BO73" s="56">
        <v>0.20200000000000001</v>
      </c>
      <c r="BP73" s="56">
        <v>0.372</v>
      </c>
      <c r="BQ73" s="56">
        <v>0.63400000000000001</v>
      </c>
      <c r="BR73" s="56">
        <v>0.57399999999999995</v>
      </c>
      <c r="BS73" s="56">
        <v>2.5750000000000002</v>
      </c>
      <c r="BT73" s="56">
        <v>1.341</v>
      </c>
      <c r="BU73" s="56">
        <v>0.38</v>
      </c>
      <c r="BV73" s="56">
        <v>0.33600000000000002</v>
      </c>
      <c r="BW73" s="56">
        <v>1.423</v>
      </c>
      <c r="BX73" s="56">
        <v>0.55500000000000005</v>
      </c>
      <c r="BY73" s="56">
        <v>1.038</v>
      </c>
      <c r="BZ73" s="56" t="s">
        <v>49</v>
      </c>
      <c r="CA73" s="56">
        <v>0.61799999999999999</v>
      </c>
      <c r="CB73" s="56">
        <v>0.92500000000000004</v>
      </c>
      <c r="CC73" s="56">
        <v>0.17</v>
      </c>
      <c r="CD73" s="56">
        <v>0.38900000000000001</v>
      </c>
      <c r="CE73" s="56">
        <v>7.8529999999999998</v>
      </c>
      <c r="CF73" s="56">
        <v>4.032</v>
      </c>
      <c r="CG73" s="56">
        <v>3.3839999999999999</v>
      </c>
      <c r="CH73" s="56">
        <v>0.68</v>
      </c>
      <c r="CI73" s="56">
        <v>0.314</v>
      </c>
      <c r="CJ73" s="56" t="s">
        <v>49</v>
      </c>
      <c r="CK73" s="56">
        <v>0.30599999999999999</v>
      </c>
      <c r="CL73" s="56" t="s">
        <v>49</v>
      </c>
      <c r="CM73" s="56">
        <v>0.34699999999999998</v>
      </c>
      <c r="CN73" s="56">
        <v>0.40200000000000002</v>
      </c>
      <c r="CO73" s="56">
        <v>0.437</v>
      </c>
      <c r="CP73" s="56">
        <v>12.590999999999999</v>
      </c>
      <c r="CQ73" s="56">
        <v>4.3620000000000001</v>
      </c>
      <c r="CR73" s="56">
        <v>12.875999999999999</v>
      </c>
      <c r="CS73" s="56">
        <v>2.1560000000000001</v>
      </c>
      <c r="CT73" s="56" t="s">
        <v>49</v>
      </c>
      <c r="CU73" s="56" t="s">
        <v>49</v>
      </c>
      <c r="CV73" s="56" t="s">
        <v>49</v>
      </c>
      <c r="CW73" s="56" t="s">
        <v>49</v>
      </c>
      <c r="CX73" s="56" t="s">
        <v>49</v>
      </c>
      <c r="CY73" s="56" t="s">
        <v>49</v>
      </c>
      <c r="CZ73" s="56" t="s">
        <v>49</v>
      </c>
      <c r="DA73" s="56">
        <v>7.0999999999999994E-2</v>
      </c>
    </row>
    <row r="74" spans="1:105" x14ac:dyDescent="0.2">
      <c r="A74" s="44">
        <v>1949</v>
      </c>
      <c r="B74" s="347">
        <v>272.8</v>
      </c>
      <c r="C74" s="353">
        <v>252.8</v>
      </c>
      <c r="D74" s="333">
        <v>143.5</v>
      </c>
      <c r="E74" s="333"/>
      <c r="F74" s="334">
        <f t="shared" si="2"/>
        <v>0.52602639296187681</v>
      </c>
      <c r="G74" s="333"/>
      <c r="H74" s="342">
        <v>60.6</v>
      </c>
      <c r="I74" s="357">
        <v>64.25</v>
      </c>
      <c r="J74" s="308">
        <v>37.405999999999999</v>
      </c>
      <c r="K74" s="351">
        <v>58.476999999999997</v>
      </c>
      <c r="L74" s="308">
        <v>29.977</v>
      </c>
      <c r="P74" s="356">
        <v>0.96899999999999997</v>
      </c>
      <c r="Q74" s="350">
        <v>989</v>
      </c>
      <c r="R74" s="350"/>
      <c r="S74" s="350"/>
      <c r="T74" s="350"/>
      <c r="U74" s="350"/>
      <c r="V74" s="287">
        <v>17635</v>
      </c>
      <c r="W74" s="308">
        <v>200.52</v>
      </c>
      <c r="X74" s="332">
        <v>82.9</v>
      </c>
      <c r="AB74" s="300"/>
      <c r="AC74" s="300"/>
      <c r="AD74" s="300">
        <v>78</v>
      </c>
      <c r="AE74" s="300"/>
      <c r="AF74" s="355">
        <v>19.693999999999999</v>
      </c>
      <c r="AG74" s="354"/>
      <c r="AH74" s="354"/>
      <c r="AI74" s="354"/>
      <c r="AJ74" s="354"/>
      <c r="AK74" s="354"/>
      <c r="AL74" s="354"/>
      <c r="AM74" s="313"/>
      <c r="AN74" s="56">
        <v>43.05</v>
      </c>
      <c r="AO74" s="56">
        <v>0.55000000000000004</v>
      </c>
      <c r="AP74" s="313">
        <v>13436</v>
      </c>
      <c r="AR74" s="308">
        <v>58.542000000000002</v>
      </c>
      <c r="AW74" s="307">
        <v>81.692000000000007</v>
      </c>
      <c r="AY74" s="315">
        <v>39.414999999999999</v>
      </c>
      <c r="AZ74" s="315">
        <v>38.835000000000001</v>
      </c>
      <c r="BA74" s="315">
        <v>0.57999999999999996</v>
      </c>
      <c r="BC74" s="345">
        <v>73.652000000000001</v>
      </c>
      <c r="BD74" s="56">
        <v>0.35699999999999998</v>
      </c>
      <c r="BE74" s="56">
        <v>1.603</v>
      </c>
      <c r="BF74" s="56">
        <v>11.634</v>
      </c>
      <c r="BG74" s="56">
        <v>0.53400000000000003</v>
      </c>
      <c r="BH74" s="56" t="s">
        <v>49</v>
      </c>
      <c r="BI74" s="56" t="s">
        <v>49</v>
      </c>
      <c r="BJ74" s="56" t="s">
        <v>49</v>
      </c>
      <c r="BK74" s="56">
        <v>15.378</v>
      </c>
      <c r="BL74" s="56">
        <v>3.1680000000000001</v>
      </c>
      <c r="BM74" s="56">
        <v>0.69399999999999995</v>
      </c>
      <c r="BN74" s="56">
        <v>0.32600000000000001</v>
      </c>
      <c r="BO74" s="56">
        <v>0.156</v>
      </c>
      <c r="BP74" s="56">
        <v>0.34699999999999998</v>
      </c>
      <c r="BQ74" s="56">
        <v>0.59699999999999998</v>
      </c>
      <c r="BR74" s="56">
        <v>0.53200000000000003</v>
      </c>
      <c r="BS74" s="56">
        <v>2.7610000000000001</v>
      </c>
      <c r="BT74" s="56">
        <v>1.294</v>
      </c>
      <c r="BU74" s="56">
        <v>0.41</v>
      </c>
      <c r="BV74" s="56">
        <v>0.33800000000000002</v>
      </c>
      <c r="BW74" s="56">
        <v>1.351</v>
      </c>
      <c r="BX74" s="56">
        <v>0.51900000000000002</v>
      </c>
      <c r="BY74" s="56">
        <v>0.97199999999999998</v>
      </c>
      <c r="BZ74" s="56" t="s">
        <v>49</v>
      </c>
      <c r="CA74" s="56">
        <v>0.72799999999999998</v>
      </c>
      <c r="CB74" s="56">
        <v>0.51600000000000001</v>
      </c>
      <c r="CC74" s="56">
        <v>0.127</v>
      </c>
      <c r="CD74" s="56">
        <v>0.36399999999999999</v>
      </c>
      <c r="CE74" s="56">
        <v>5.7839999999999998</v>
      </c>
      <c r="CF74" s="56">
        <v>2.7090000000000001</v>
      </c>
      <c r="CG74" s="56">
        <v>2.6680000000000001</v>
      </c>
      <c r="CH74" s="56">
        <v>0.54100000000000004</v>
      </c>
      <c r="CI74" s="56">
        <v>0.22800000000000001</v>
      </c>
      <c r="CJ74" s="56" t="s">
        <v>49</v>
      </c>
      <c r="CK74" s="56">
        <v>0.184</v>
      </c>
      <c r="CL74" s="56" t="s">
        <v>49</v>
      </c>
      <c r="CM74" s="56">
        <v>0.26600000000000001</v>
      </c>
      <c r="CN74" s="56">
        <v>0.33500000000000002</v>
      </c>
      <c r="CO74" s="56">
        <v>0.40699999999999997</v>
      </c>
      <c r="CP74" s="56">
        <v>12.061</v>
      </c>
      <c r="CQ74" s="56">
        <v>2.7690000000000001</v>
      </c>
      <c r="CR74" s="56">
        <v>11.614000000000001</v>
      </c>
      <c r="CS74" s="56">
        <v>1.929</v>
      </c>
      <c r="CT74" s="56" t="s">
        <v>49</v>
      </c>
      <c r="CU74" s="56" t="s">
        <v>49</v>
      </c>
      <c r="CV74" s="56" t="s">
        <v>49</v>
      </c>
      <c r="CW74" s="56" t="s">
        <v>49</v>
      </c>
      <c r="CX74" s="56" t="s">
        <v>49</v>
      </c>
      <c r="CY74" s="56" t="s">
        <v>49</v>
      </c>
      <c r="CZ74" s="56" t="s">
        <v>49</v>
      </c>
      <c r="DA74" s="56">
        <v>5.8999999999999997E-2</v>
      </c>
    </row>
    <row r="75" spans="1:105" x14ac:dyDescent="0.2">
      <c r="A75" s="44">
        <v>1948</v>
      </c>
      <c r="B75" s="347">
        <v>274.8</v>
      </c>
      <c r="C75" s="353">
        <v>252.3</v>
      </c>
      <c r="D75" s="333">
        <v>132.69999999999999</v>
      </c>
      <c r="E75" s="333"/>
      <c r="F75" s="334">
        <f t="shared" si="2"/>
        <v>0.48289665211062582</v>
      </c>
      <c r="G75" s="333"/>
      <c r="H75" s="342">
        <v>52.8</v>
      </c>
      <c r="I75" s="357">
        <v>57.36</v>
      </c>
      <c r="J75" s="308">
        <v>33.421999999999997</v>
      </c>
      <c r="K75" s="351">
        <v>52.404000000000003</v>
      </c>
      <c r="L75" s="308">
        <v>27.062000000000001</v>
      </c>
      <c r="P75" s="356">
        <v>0.60499999999999998</v>
      </c>
      <c r="Q75" s="350">
        <v>914</v>
      </c>
      <c r="R75" s="350"/>
      <c r="S75" s="350"/>
      <c r="T75" s="350"/>
      <c r="U75" s="350"/>
      <c r="V75" s="287">
        <v>13052</v>
      </c>
      <c r="W75" s="308">
        <v>177.3</v>
      </c>
      <c r="X75" s="332">
        <v>79.900000000000006</v>
      </c>
      <c r="AB75" s="300"/>
      <c r="AC75" s="300"/>
      <c r="AD75" s="300">
        <v>96</v>
      </c>
      <c r="AE75" s="300"/>
      <c r="AF75" s="355">
        <v>17.858000000000001</v>
      </c>
      <c r="AG75" s="354"/>
      <c r="AH75" s="354"/>
      <c r="AI75" s="354"/>
      <c r="AJ75" s="354"/>
      <c r="AK75" s="354"/>
      <c r="AL75" s="354"/>
      <c r="AM75" s="313"/>
      <c r="AN75" s="56">
        <v>42.39</v>
      </c>
      <c r="AO75" s="56">
        <v>0.41</v>
      </c>
      <c r="AP75" s="313">
        <v>13419</v>
      </c>
      <c r="AR75" s="308">
        <v>56.091000000000001</v>
      </c>
      <c r="AW75" s="307">
        <v>72.048000000000002</v>
      </c>
      <c r="AY75" s="315">
        <v>41.56</v>
      </c>
      <c r="AZ75" s="315">
        <v>29.763999999999999</v>
      </c>
      <c r="BA75" s="315">
        <v>11.795999999999999</v>
      </c>
      <c r="BC75" s="345">
        <v>69.551000000000002</v>
      </c>
      <c r="BD75" s="56">
        <v>0.316</v>
      </c>
      <c r="BE75" s="56">
        <v>1.4490000000000001</v>
      </c>
      <c r="BF75" s="56">
        <v>10.385999999999999</v>
      </c>
      <c r="BG75" s="56">
        <v>0.56100000000000005</v>
      </c>
      <c r="BH75" s="56" t="s">
        <v>49</v>
      </c>
      <c r="BI75" s="56" t="s">
        <v>49</v>
      </c>
      <c r="BJ75" s="56" t="s">
        <v>49</v>
      </c>
      <c r="BK75" s="56">
        <v>15.608000000000001</v>
      </c>
      <c r="BL75" s="56">
        <v>3.3050000000000002</v>
      </c>
      <c r="BM75" s="56">
        <v>0.66500000000000004</v>
      </c>
      <c r="BN75" s="56">
        <v>0.36599999999999999</v>
      </c>
      <c r="BO75" s="56">
        <v>0.153</v>
      </c>
      <c r="BP75" s="56">
        <v>0.38300000000000001</v>
      </c>
      <c r="BQ75" s="56">
        <v>0.58699999999999997</v>
      </c>
      <c r="BR75" s="56">
        <v>0.51600000000000001</v>
      </c>
      <c r="BS75" s="56">
        <v>2.52</v>
      </c>
      <c r="BT75" s="56">
        <v>1.296</v>
      </c>
      <c r="BU75" s="56">
        <v>0.44700000000000001</v>
      </c>
      <c r="BV75" s="56">
        <v>0.379</v>
      </c>
      <c r="BW75" s="56">
        <v>1.3080000000000001</v>
      </c>
      <c r="BX75" s="56">
        <v>0.51100000000000001</v>
      </c>
      <c r="BY75" s="56">
        <v>1.032</v>
      </c>
      <c r="BZ75" s="56" t="s">
        <v>49</v>
      </c>
      <c r="CA75" s="56">
        <v>0.876</v>
      </c>
      <c r="CB75" s="56">
        <v>0.59599999999999997</v>
      </c>
      <c r="CC75" s="56">
        <v>0.14299999999999999</v>
      </c>
      <c r="CD75" s="56">
        <v>0.39400000000000002</v>
      </c>
      <c r="CE75" s="56">
        <v>5.806</v>
      </c>
      <c r="CF75" s="56">
        <v>2.7650000000000001</v>
      </c>
      <c r="CG75" s="56">
        <v>2.5070000000000001</v>
      </c>
      <c r="CH75" s="56">
        <v>0.48699999999999999</v>
      </c>
      <c r="CI75" s="56">
        <v>0.20300000000000001</v>
      </c>
      <c r="CJ75" s="56" t="s">
        <v>49</v>
      </c>
      <c r="CK75" s="56">
        <v>0.14699999999999999</v>
      </c>
      <c r="CL75" s="56" t="s">
        <v>49</v>
      </c>
      <c r="CM75" s="56">
        <v>0.26600000000000001</v>
      </c>
      <c r="CN75" s="56">
        <v>0.33900000000000002</v>
      </c>
      <c r="CO75" s="56">
        <v>0.53400000000000003</v>
      </c>
      <c r="CP75" s="56">
        <v>12.331</v>
      </c>
      <c r="CQ75" s="56">
        <v>4.2709999999999999</v>
      </c>
      <c r="CR75" s="56">
        <v>10.577999999999999</v>
      </c>
      <c r="CS75" s="56">
        <v>1.857</v>
      </c>
      <c r="CT75" s="56" t="s">
        <v>49</v>
      </c>
      <c r="CU75" s="56" t="s">
        <v>49</v>
      </c>
      <c r="CV75" s="56" t="s">
        <v>49</v>
      </c>
      <c r="CW75" s="56" t="s">
        <v>49</v>
      </c>
      <c r="CX75" s="56" t="s">
        <v>49</v>
      </c>
      <c r="CY75" s="56" t="s">
        <v>49</v>
      </c>
      <c r="CZ75" s="56" t="s">
        <v>49</v>
      </c>
      <c r="DA75" s="56">
        <v>6.4000000000000001E-2</v>
      </c>
    </row>
    <row r="76" spans="1:105" x14ac:dyDescent="0.2">
      <c r="A76" s="44">
        <v>1947</v>
      </c>
      <c r="B76" s="347">
        <v>249.9</v>
      </c>
      <c r="C76" s="353">
        <v>258.3</v>
      </c>
      <c r="D76" s="333">
        <v>116.7</v>
      </c>
      <c r="E76" s="333"/>
      <c r="F76" s="334">
        <f t="shared" si="2"/>
        <v>0.46698679471788718</v>
      </c>
      <c r="G76" s="333"/>
      <c r="H76" s="342">
        <v>44.3</v>
      </c>
      <c r="I76" s="357">
        <v>48.76</v>
      </c>
      <c r="J76" s="308">
        <v>28.266999999999999</v>
      </c>
      <c r="K76" s="351">
        <v>45.453000000000003</v>
      </c>
      <c r="L76" s="308">
        <v>23.163</v>
      </c>
      <c r="P76" s="356">
        <v>0.63600000000000001</v>
      </c>
      <c r="Q76" s="350">
        <v>846</v>
      </c>
      <c r="R76" s="349">
        <v>0.04</v>
      </c>
      <c r="S76" s="349">
        <v>4.3999999999999997E-2</v>
      </c>
      <c r="T76" s="349">
        <v>4.7E-2</v>
      </c>
      <c r="U76" s="350"/>
      <c r="V76" s="287">
        <v>10559</v>
      </c>
      <c r="W76" s="308">
        <v>181.16</v>
      </c>
      <c r="X76" s="332">
        <v>72.400000000000006</v>
      </c>
      <c r="AB76" s="300"/>
      <c r="AC76" s="300"/>
      <c r="AD76" s="300">
        <v>154</v>
      </c>
      <c r="AE76" s="300"/>
      <c r="AF76" s="355">
        <v>15.867000000000001</v>
      </c>
      <c r="AG76" s="354"/>
      <c r="AH76" s="354"/>
      <c r="AI76" s="354"/>
      <c r="AJ76" s="354"/>
      <c r="AK76" s="354"/>
      <c r="AL76" s="354"/>
      <c r="AM76" s="313"/>
      <c r="AN76" s="56">
        <v>37.590000000000003</v>
      </c>
      <c r="AO76" s="56"/>
      <c r="AP76" s="313">
        <v>13403</v>
      </c>
      <c r="AR76" s="308">
        <v>49.581000000000003</v>
      </c>
      <c r="AW76" s="307">
        <v>73.513000000000005</v>
      </c>
      <c r="AY76" s="315">
        <v>38.514000000000003</v>
      </c>
      <c r="AZ76" s="315">
        <v>34.496000000000002</v>
      </c>
      <c r="BA76" s="315">
        <v>4.0179999999999998</v>
      </c>
      <c r="BC76" s="345">
        <v>61.396000000000001</v>
      </c>
      <c r="BD76" s="56">
        <v>0.28399999999999997</v>
      </c>
      <c r="BE76" s="56">
        <v>1.1479999999999999</v>
      </c>
      <c r="BF76" s="56">
        <v>8.8710000000000004</v>
      </c>
      <c r="BG76" s="56">
        <v>0.52600000000000002</v>
      </c>
      <c r="BH76" s="56" t="s">
        <v>49</v>
      </c>
      <c r="BI76" s="56" t="s">
        <v>49</v>
      </c>
      <c r="BJ76" s="56" t="s">
        <v>49</v>
      </c>
      <c r="BK76" s="56">
        <v>13.74</v>
      </c>
      <c r="BL76" s="56">
        <v>2.8130000000000002</v>
      </c>
      <c r="BM76" s="56">
        <v>0.42199999999999999</v>
      </c>
      <c r="BN76" s="56">
        <v>0.30199999999999999</v>
      </c>
      <c r="BO76" s="56">
        <v>0.113</v>
      </c>
      <c r="BP76" s="56">
        <v>0.24</v>
      </c>
      <c r="BQ76" s="56">
        <v>0.46300000000000002</v>
      </c>
      <c r="BR76" s="56">
        <v>0.499</v>
      </c>
      <c r="BS76" s="56">
        <v>2.0710000000000002</v>
      </c>
      <c r="BT76" s="56">
        <v>1.1220000000000001</v>
      </c>
      <c r="BU76" s="56">
        <v>0.45100000000000001</v>
      </c>
      <c r="BV76" s="56">
        <v>0.3</v>
      </c>
      <c r="BW76" s="56">
        <v>1.3480000000000001</v>
      </c>
      <c r="BX76" s="56">
        <v>0.34899999999999998</v>
      </c>
      <c r="BY76" s="56">
        <v>0.96199999999999997</v>
      </c>
      <c r="BZ76" s="56" t="s">
        <v>49</v>
      </c>
      <c r="CA76" s="56">
        <v>0.91900000000000004</v>
      </c>
      <c r="CB76" s="56">
        <v>0.625</v>
      </c>
      <c r="CC76" s="56">
        <v>0.20399999999999999</v>
      </c>
      <c r="CD76" s="56">
        <v>0.245</v>
      </c>
      <c r="CE76" s="56">
        <v>5.0810000000000004</v>
      </c>
      <c r="CF76" s="56">
        <v>2.58</v>
      </c>
      <c r="CG76" s="56">
        <v>2.0019999999999998</v>
      </c>
      <c r="CH76" s="56">
        <v>0.30499999999999999</v>
      </c>
      <c r="CI76" s="56">
        <v>0.15</v>
      </c>
      <c r="CJ76" s="56" t="s">
        <v>49</v>
      </c>
      <c r="CK76" s="56">
        <v>0.126</v>
      </c>
      <c r="CL76" s="56" t="s">
        <v>49</v>
      </c>
      <c r="CM76" s="56">
        <v>0.28299999999999997</v>
      </c>
      <c r="CN76" s="56">
        <v>0.151</v>
      </c>
      <c r="CO76" s="56">
        <v>0.624</v>
      </c>
      <c r="CP76" s="56">
        <v>11.589</v>
      </c>
      <c r="CQ76" s="56">
        <v>3.6640000000000001</v>
      </c>
      <c r="CR76" s="56">
        <v>9.6310000000000002</v>
      </c>
      <c r="CS76" s="56">
        <v>1.718</v>
      </c>
      <c r="CT76" s="56" t="s">
        <v>49</v>
      </c>
      <c r="CU76" s="56" t="s">
        <v>49</v>
      </c>
      <c r="CV76" s="56" t="s">
        <v>49</v>
      </c>
      <c r="CW76" s="56" t="s">
        <v>49</v>
      </c>
      <c r="CX76" s="56" t="s">
        <v>49</v>
      </c>
      <c r="CY76" s="56" t="s">
        <v>49</v>
      </c>
      <c r="CZ76" s="56" t="s">
        <v>49</v>
      </c>
      <c r="DA76" s="56">
        <v>0.10299999999999999</v>
      </c>
    </row>
    <row r="77" spans="1:105" x14ac:dyDescent="0.2">
      <c r="A77" s="44">
        <v>1946</v>
      </c>
      <c r="B77" s="347">
        <v>227.8</v>
      </c>
      <c r="C77" s="353">
        <v>269.39999999999998</v>
      </c>
      <c r="D77" s="333">
        <v>99.3</v>
      </c>
      <c r="E77" s="333"/>
      <c r="F77" s="334">
        <f t="shared" si="2"/>
        <v>0.43590869183494291</v>
      </c>
      <c r="G77" s="333"/>
      <c r="H77" s="342">
        <v>35.5</v>
      </c>
      <c r="I77" s="357">
        <v>38.909999999999997</v>
      </c>
      <c r="J77" s="308">
        <v>23.1</v>
      </c>
      <c r="K77" s="351">
        <v>38.579000000000001</v>
      </c>
      <c r="L77" s="308">
        <v>18.850999999999999</v>
      </c>
      <c r="P77" s="356">
        <v>0.59399999999999997</v>
      </c>
      <c r="Q77" s="350">
        <v>662</v>
      </c>
      <c r="R77" s="349">
        <v>4.2000000000000003E-2</v>
      </c>
      <c r="S77" s="349">
        <v>4.2999999999999997E-2</v>
      </c>
      <c r="T77" s="349">
        <v>4.7E-2</v>
      </c>
      <c r="U77" s="350"/>
      <c r="V77" s="287">
        <v>10453</v>
      </c>
      <c r="W77" s="308">
        <v>177.2</v>
      </c>
      <c r="X77" s="332">
        <v>63.8</v>
      </c>
      <c r="AB77" s="300"/>
      <c r="AC77" s="300"/>
      <c r="AD77" s="300">
        <v>68</v>
      </c>
      <c r="AE77" s="300"/>
      <c r="AF77" s="355">
        <v>14.035</v>
      </c>
      <c r="AG77" s="354"/>
      <c r="AH77" s="354"/>
      <c r="AI77" s="354"/>
      <c r="AJ77" s="354"/>
      <c r="AK77" s="354"/>
      <c r="AL77" s="354"/>
      <c r="AM77" s="313"/>
      <c r="AN77" s="56">
        <v>30.74</v>
      </c>
      <c r="AO77" s="56"/>
      <c r="AP77" s="313">
        <v>13359</v>
      </c>
      <c r="AR77" s="308">
        <v>39.344000000000001</v>
      </c>
      <c r="AW77" s="307">
        <v>73.694999999999993</v>
      </c>
      <c r="AY77" s="315">
        <v>39.295999999999999</v>
      </c>
      <c r="AZ77" s="315">
        <v>55.231999999999999</v>
      </c>
      <c r="BA77" s="315">
        <v>-15.936</v>
      </c>
      <c r="BC77" s="345">
        <v>54.472000000000001</v>
      </c>
      <c r="BD77" s="56">
        <v>0.24</v>
      </c>
      <c r="BE77" s="56">
        <v>0.88100000000000001</v>
      </c>
      <c r="BF77" s="56">
        <v>7.9429999999999996</v>
      </c>
      <c r="BG77" s="56">
        <v>0.38200000000000001</v>
      </c>
      <c r="BH77" s="56" t="s">
        <v>49</v>
      </c>
      <c r="BI77" s="56" t="s">
        <v>49</v>
      </c>
      <c r="BJ77" s="56" t="s">
        <v>49</v>
      </c>
      <c r="BK77" s="56">
        <v>11.371</v>
      </c>
      <c r="BL77" s="56">
        <v>2.278</v>
      </c>
      <c r="BM77" s="56">
        <v>0.47299999999999998</v>
      </c>
      <c r="BN77" s="56">
        <v>0.219</v>
      </c>
      <c r="BO77" s="56">
        <v>7.2999999999999995E-2</v>
      </c>
      <c r="BP77" s="56">
        <v>0.191</v>
      </c>
      <c r="BQ77" s="56">
        <v>0.37</v>
      </c>
      <c r="BR77" s="56">
        <v>0.378</v>
      </c>
      <c r="BS77" s="56">
        <v>1.9810000000000001</v>
      </c>
      <c r="BT77" s="56">
        <v>0.745</v>
      </c>
      <c r="BU77" s="56">
        <v>0.25900000000000001</v>
      </c>
      <c r="BV77" s="56">
        <v>0.17799999999999999</v>
      </c>
      <c r="BW77" s="56">
        <v>1.246</v>
      </c>
      <c r="BX77" s="56">
        <v>0.248</v>
      </c>
      <c r="BY77" s="56">
        <v>0.79500000000000004</v>
      </c>
      <c r="BZ77" s="56" t="s">
        <v>49</v>
      </c>
      <c r="CA77" s="56">
        <v>0.8</v>
      </c>
      <c r="CB77" s="56">
        <v>0.45300000000000001</v>
      </c>
      <c r="CC77" s="56">
        <v>0.16900000000000001</v>
      </c>
      <c r="CD77" s="56">
        <v>0.191</v>
      </c>
      <c r="CE77" s="56">
        <v>4.2160000000000002</v>
      </c>
      <c r="CF77" s="56">
        <v>2.2490000000000001</v>
      </c>
      <c r="CG77" s="56">
        <v>1.603</v>
      </c>
      <c r="CH77" s="56">
        <v>0.21199999999999999</v>
      </c>
      <c r="CI77" s="56">
        <v>8.5999999999999993E-2</v>
      </c>
      <c r="CJ77" s="56" t="s">
        <v>49</v>
      </c>
      <c r="CK77" s="56">
        <v>0.10199999999999999</v>
      </c>
      <c r="CL77" s="56" t="s">
        <v>49</v>
      </c>
      <c r="CM77" s="56">
        <v>0.31900000000000001</v>
      </c>
      <c r="CN77" s="56">
        <v>0.106</v>
      </c>
      <c r="CO77" s="56">
        <v>0.44</v>
      </c>
      <c r="CP77" s="56">
        <v>11.558999999999999</v>
      </c>
      <c r="CQ77" s="56">
        <v>2.31</v>
      </c>
      <c r="CR77" s="56">
        <v>9.516</v>
      </c>
      <c r="CS77" s="56">
        <v>1.51</v>
      </c>
      <c r="CT77" s="56" t="s">
        <v>49</v>
      </c>
      <c r="CU77" s="56" t="s">
        <v>49</v>
      </c>
      <c r="CV77" s="56" t="s">
        <v>49</v>
      </c>
      <c r="CW77" s="56" t="s">
        <v>49</v>
      </c>
      <c r="CX77" s="56" t="s">
        <v>49</v>
      </c>
      <c r="CY77" s="56" t="s">
        <v>49</v>
      </c>
      <c r="CZ77" s="56" t="s">
        <v>49</v>
      </c>
      <c r="DA77" s="56">
        <v>8.5999999999999993E-2</v>
      </c>
    </row>
    <row r="78" spans="1:105" x14ac:dyDescent="0.2">
      <c r="A78" s="44">
        <v>1945</v>
      </c>
      <c r="B78" s="347">
        <v>228.2</v>
      </c>
      <c r="C78" s="353">
        <v>258.7</v>
      </c>
      <c r="D78" s="359">
        <v>84</v>
      </c>
      <c r="E78" s="333"/>
      <c r="F78" s="358">
        <f t="shared" si="2"/>
        <v>0.36809815950920249</v>
      </c>
      <c r="G78" s="333"/>
      <c r="H78" s="342">
        <v>28.2</v>
      </c>
      <c r="I78" s="357">
        <v>29.14</v>
      </c>
      <c r="J78" s="308">
        <v>18.706</v>
      </c>
      <c r="K78" s="351">
        <v>32.642000000000003</v>
      </c>
      <c r="L78" s="308">
        <v>14.46</v>
      </c>
      <c r="P78" s="356">
        <v>1.252</v>
      </c>
      <c r="Q78" s="350">
        <v>208</v>
      </c>
      <c r="R78" s="349">
        <v>4.3999999999999997E-2</v>
      </c>
      <c r="S78" s="349">
        <v>4.4999999999999998E-2</v>
      </c>
      <c r="T78" s="349">
        <v>5.0999999999999997E-2</v>
      </c>
      <c r="U78" s="350"/>
      <c r="V78" s="287">
        <v>12706</v>
      </c>
      <c r="W78" s="308">
        <v>192.91</v>
      </c>
      <c r="X78" s="332">
        <v>55.8</v>
      </c>
      <c r="Y78" s="331">
        <v>11.144</v>
      </c>
      <c r="AB78" s="300"/>
      <c r="AC78" s="300"/>
      <c r="AD78" s="300">
        <v>65</v>
      </c>
      <c r="AE78" s="300"/>
      <c r="AF78" s="355">
        <v>12.387</v>
      </c>
      <c r="AG78" s="354"/>
      <c r="AH78" s="354"/>
      <c r="AI78" s="354"/>
      <c r="AJ78" s="354"/>
      <c r="AK78" s="318">
        <v>4.9329999999999998</v>
      </c>
      <c r="AL78" s="318">
        <v>1.377405</v>
      </c>
      <c r="AM78" s="313">
        <v>303</v>
      </c>
      <c r="AN78" s="56">
        <v>25.77</v>
      </c>
      <c r="AO78" s="56"/>
      <c r="AP78" s="313">
        <v>13302</v>
      </c>
      <c r="AR78" s="308">
        <v>28.158000000000001</v>
      </c>
      <c r="AW78" s="307">
        <v>73.765000000000001</v>
      </c>
      <c r="AY78" s="315">
        <v>45.158999999999999</v>
      </c>
      <c r="AZ78" s="315">
        <v>92.712000000000003</v>
      </c>
      <c r="BA78" s="315">
        <v>-47.552999999999997</v>
      </c>
      <c r="BC78" s="345">
        <v>48.195999999999998</v>
      </c>
      <c r="BD78" s="56">
        <v>0.21099999999999999</v>
      </c>
      <c r="BE78" s="56">
        <v>0.71599999999999997</v>
      </c>
      <c r="BF78" s="56">
        <v>8.1639999999999997</v>
      </c>
      <c r="BG78" s="56">
        <v>0.21</v>
      </c>
      <c r="BH78" s="56" t="s">
        <v>49</v>
      </c>
      <c r="BI78" s="56" t="s">
        <v>49</v>
      </c>
      <c r="BJ78" s="56" t="s">
        <v>49</v>
      </c>
      <c r="BK78" s="56">
        <v>9.1189999999999998</v>
      </c>
      <c r="BL78" s="56">
        <v>1.7709999999999999</v>
      </c>
      <c r="BM78" s="56">
        <v>0.372</v>
      </c>
      <c r="BN78" s="56">
        <v>0.13400000000000001</v>
      </c>
      <c r="BO78" s="56">
        <v>6.7000000000000004E-2</v>
      </c>
      <c r="BP78" s="56">
        <v>0.13300000000000001</v>
      </c>
      <c r="BQ78" s="56">
        <v>0.34</v>
      </c>
      <c r="BR78" s="56">
        <v>0.33400000000000002</v>
      </c>
      <c r="BS78" s="56">
        <v>1.7290000000000001</v>
      </c>
      <c r="BT78" s="56">
        <v>0.65600000000000003</v>
      </c>
      <c r="BU78" s="56">
        <v>0.20699999999999999</v>
      </c>
      <c r="BV78" s="56">
        <v>0.151</v>
      </c>
      <c r="BW78" s="56">
        <v>1.0900000000000001</v>
      </c>
      <c r="BX78" s="56">
        <v>0.24299999999999999</v>
      </c>
      <c r="BY78" s="56">
        <v>0.46400000000000002</v>
      </c>
      <c r="BZ78" s="56" t="s">
        <v>49</v>
      </c>
      <c r="CA78" s="56">
        <v>0.45700000000000002</v>
      </c>
      <c r="CB78" s="56">
        <v>0.58499999999999996</v>
      </c>
      <c r="CC78" s="56">
        <v>9.0999999999999998E-2</v>
      </c>
      <c r="CD78" s="56">
        <v>0.151</v>
      </c>
      <c r="CE78" s="56">
        <v>2.6360000000000001</v>
      </c>
      <c r="CF78" s="56">
        <v>1.42</v>
      </c>
      <c r="CG78" s="56">
        <v>1.0309999999999999</v>
      </c>
      <c r="CH78" s="56">
        <v>0.106</v>
      </c>
      <c r="CI78" s="56">
        <v>4.4999999999999998E-2</v>
      </c>
      <c r="CJ78" s="56" t="s">
        <v>49</v>
      </c>
      <c r="CK78" s="56">
        <v>7.1999999999999995E-2</v>
      </c>
      <c r="CL78" s="56" t="s">
        <v>49</v>
      </c>
      <c r="CM78" s="56">
        <v>0.20499999999999999</v>
      </c>
      <c r="CN78" s="56">
        <v>6.6000000000000003E-2</v>
      </c>
      <c r="CO78" s="56">
        <v>0.23200000000000001</v>
      </c>
      <c r="CP78" s="56">
        <v>11.404999999999999</v>
      </c>
      <c r="CQ78" s="56">
        <v>1.6339999999999999</v>
      </c>
      <c r="CR78" s="56">
        <v>8.8490000000000002</v>
      </c>
      <c r="CS78" s="56">
        <v>1.359</v>
      </c>
      <c r="CT78" s="56" t="s">
        <v>49</v>
      </c>
      <c r="CU78" s="56" t="s">
        <v>49</v>
      </c>
      <c r="CV78" s="56" t="s">
        <v>49</v>
      </c>
      <c r="CW78" s="56" t="s">
        <v>49</v>
      </c>
      <c r="CX78" s="56" t="s">
        <v>49</v>
      </c>
      <c r="CY78" s="56" t="s">
        <v>49</v>
      </c>
      <c r="CZ78" s="56" t="s">
        <v>49</v>
      </c>
      <c r="DA78" s="56">
        <v>9.8000000000000004E-2</v>
      </c>
    </row>
    <row r="79" spans="1:105" x14ac:dyDescent="0.2">
      <c r="A79" s="44">
        <v>1944</v>
      </c>
      <c r="B79" s="347">
        <v>224.6</v>
      </c>
      <c r="C79" s="353">
        <v>201</v>
      </c>
      <c r="D79" s="333">
        <v>145.6</v>
      </c>
      <c r="E79" s="335"/>
      <c r="F79" s="334">
        <f t="shared" si="2"/>
        <v>0.64826357969723958</v>
      </c>
      <c r="G79" s="333"/>
      <c r="H79" s="342">
        <v>51.5</v>
      </c>
      <c r="I79" s="352"/>
      <c r="K79" s="351">
        <v>31.794</v>
      </c>
      <c r="L79" s="308">
        <v>13.78</v>
      </c>
      <c r="Q79" s="350">
        <v>139</v>
      </c>
      <c r="R79" s="349">
        <v>4.4999999999999998E-2</v>
      </c>
      <c r="S79" s="349">
        <v>4.5999999999999999E-2</v>
      </c>
      <c r="T79" s="349">
        <v>5.2999999999999999E-2</v>
      </c>
      <c r="V79" s="287">
        <v>17153</v>
      </c>
      <c r="W79" s="308">
        <v>151.93</v>
      </c>
      <c r="X79" s="332">
        <v>94.1</v>
      </c>
      <c r="Y79" s="331">
        <v>11.88</v>
      </c>
      <c r="AB79" s="300"/>
      <c r="AC79" s="300"/>
      <c r="AD79" s="300">
        <v>121</v>
      </c>
      <c r="AE79" s="300"/>
      <c r="AK79" s="318">
        <v>5.3890799999999999</v>
      </c>
      <c r="AL79" s="318">
        <v>1.3284800000000001</v>
      </c>
      <c r="AM79" s="313">
        <v>504</v>
      </c>
      <c r="AN79" s="56">
        <v>21.36</v>
      </c>
      <c r="AO79" s="56"/>
      <c r="AP79" s="313">
        <v>13268</v>
      </c>
      <c r="AR79" s="308">
        <v>25.856000000000002</v>
      </c>
      <c r="AW79" s="307">
        <v>55.512</v>
      </c>
      <c r="AY79" s="315">
        <v>43.747</v>
      </c>
      <c r="AZ79" s="315">
        <v>91.304000000000002</v>
      </c>
      <c r="BA79" s="315">
        <v>-47.557000000000002</v>
      </c>
      <c r="BC79" s="345">
        <v>49.51</v>
      </c>
      <c r="BD79" s="56">
        <v>0.20200000000000001</v>
      </c>
      <c r="BE79" s="56">
        <v>0.75600000000000001</v>
      </c>
      <c r="BF79" s="56">
        <v>8.6679999999999993</v>
      </c>
      <c r="BG79" s="56">
        <v>0.22700000000000001</v>
      </c>
      <c r="BH79" s="56" t="s">
        <v>49</v>
      </c>
      <c r="BI79" s="56" t="s">
        <v>49</v>
      </c>
      <c r="BJ79" s="56" t="s">
        <v>49</v>
      </c>
      <c r="BK79" s="56">
        <v>9.5570000000000004</v>
      </c>
      <c r="BL79" s="56">
        <v>1.633</v>
      </c>
      <c r="BM79" s="56">
        <v>0.22900000000000001</v>
      </c>
      <c r="BN79" s="56">
        <v>0.12</v>
      </c>
      <c r="BO79" s="56">
        <v>5.6000000000000001E-2</v>
      </c>
      <c r="BP79" s="56">
        <v>0.129</v>
      </c>
      <c r="BQ79" s="56">
        <v>0.29699999999999999</v>
      </c>
      <c r="BR79" s="56">
        <v>0.312</v>
      </c>
      <c r="BS79" s="56">
        <v>1.7390000000000001</v>
      </c>
      <c r="BT79" s="56">
        <v>0.66100000000000003</v>
      </c>
      <c r="BU79" s="56">
        <v>0.21099999999999999</v>
      </c>
      <c r="BV79" s="56">
        <v>0.13900000000000001</v>
      </c>
      <c r="BW79" s="56">
        <v>1.357</v>
      </c>
      <c r="BX79" s="56">
        <v>0.27</v>
      </c>
      <c r="BY79" s="56">
        <v>0.52600000000000002</v>
      </c>
      <c r="BZ79" s="56" t="s">
        <v>49</v>
      </c>
      <c r="CA79" s="56">
        <v>0.54400000000000004</v>
      </c>
      <c r="CB79" s="56">
        <v>0.80600000000000005</v>
      </c>
      <c r="CC79" s="56">
        <v>0.09</v>
      </c>
      <c r="CD79" s="56">
        <v>0.185</v>
      </c>
      <c r="CE79" s="56">
        <v>2.3559999999999999</v>
      </c>
      <c r="CF79" s="56">
        <v>1.2250000000000001</v>
      </c>
      <c r="CG79" s="56">
        <v>0.93799999999999994</v>
      </c>
      <c r="CH79" s="56">
        <v>0.104</v>
      </c>
      <c r="CI79" s="56">
        <v>4.1000000000000002E-2</v>
      </c>
      <c r="CJ79" s="56" t="s">
        <v>49</v>
      </c>
      <c r="CK79" s="56">
        <v>7.4999999999999997E-2</v>
      </c>
      <c r="CL79" s="56" t="s">
        <v>49</v>
      </c>
      <c r="CM79" s="56">
        <v>0.11700000000000001</v>
      </c>
      <c r="CN79" s="56">
        <v>5.7000000000000002E-2</v>
      </c>
      <c r="CO79" s="56">
        <v>0.193</v>
      </c>
      <c r="CP79" s="56">
        <v>11.829000000000001</v>
      </c>
      <c r="CQ79" s="56">
        <v>1.7190000000000001</v>
      </c>
      <c r="CR79" s="56">
        <v>9.2739999999999991</v>
      </c>
      <c r="CS79" s="56">
        <v>1.29</v>
      </c>
      <c r="CT79" s="56" t="s">
        <v>49</v>
      </c>
      <c r="CU79" s="56" t="s">
        <v>49</v>
      </c>
      <c r="CV79" s="56" t="s">
        <v>49</v>
      </c>
      <c r="CW79" s="56" t="s">
        <v>49</v>
      </c>
      <c r="CX79" s="56" t="s">
        <v>49</v>
      </c>
      <c r="CY79" s="56" t="s">
        <v>49</v>
      </c>
      <c r="CZ79" s="56" t="s">
        <v>49</v>
      </c>
      <c r="DA79" s="56">
        <v>0.105</v>
      </c>
    </row>
    <row r="80" spans="1:105" x14ac:dyDescent="0.2">
      <c r="A80" s="44">
        <v>1943</v>
      </c>
      <c r="B80" s="347">
        <v>203.1</v>
      </c>
      <c r="C80" s="353">
        <v>136.69999999999999</v>
      </c>
      <c r="D80" s="333">
        <v>145</v>
      </c>
      <c r="E80" s="335"/>
      <c r="F80" s="334">
        <f t="shared" si="2"/>
        <v>0.71393402264894146</v>
      </c>
      <c r="G80" s="333"/>
      <c r="H80" s="342">
        <v>49.5</v>
      </c>
      <c r="I80" s="352"/>
      <c r="K80" s="351">
        <v>32.155999999999999</v>
      </c>
      <c r="L80" s="308">
        <v>13.948</v>
      </c>
      <c r="Q80" s="350">
        <v>184</v>
      </c>
      <c r="R80" s="349">
        <v>4.4999999999999998E-2</v>
      </c>
      <c r="S80" s="349">
        <v>4.7E-2</v>
      </c>
      <c r="T80" s="349">
        <v>5.6000000000000001E-2</v>
      </c>
      <c r="V80" s="287">
        <v>25281</v>
      </c>
      <c r="W80" s="308">
        <v>135.88999999999999</v>
      </c>
      <c r="X80" s="332">
        <v>95.5</v>
      </c>
      <c r="Y80" s="331">
        <v>12.371</v>
      </c>
      <c r="AB80" s="300"/>
      <c r="AC80" s="300"/>
      <c r="AD80" s="300">
        <v>56</v>
      </c>
      <c r="AE80" s="300"/>
      <c r="AK80" s="318">
        <v>5.9509749999999997</v>
      </c>
      <c r="AL80" s="318">
        <v>1.4909079999999999</v>
      </c>
      <c r="AM80" s="313">
        <v>1144</v>
      </c>
      <c r="AN80" s="56">
        <v>18.84</v>
      </c>
      <c r="AO80" s="56"/>
      <c r="AP80" s="313">
        <v>13274</v>
      </c>
      <c r="AR80" s="308">
        <v>25.2</v>
      </c>
      <c r="AW80" s="307">
        <v>47.606999999999999</v>
      </c>
      <c r="AY80" s="315">
        <v>24.001000000000001</v>
      </c>
      <c r="AZ80" s="315">
        <v>78.555000000000007</v>
      </c>
      <c r="BA80" s="315">
        <v>-54.554000000000002</v>
      </c>
      <c r="BC80" s="345">
        <v>50.503999999999998</v>
      </c>
      <c r="BD80" s="56">
        <v>0.23300000000000001</v>
      </c>
      <c r="BE80" s="56">
        <v>0.75600000000000001</v>
      </c>
      <c r="BF80" s="56">
        <v>8.7940000000000005</v>
      </c>
      <c r="BG80" s="56">
        <v>0.247</v>
      </c>
      <c r="BH80" s="56" t="s">
        <v>49</v>
      </c>
      <c r="BI80" s="56" t="s">
        <v>49</v>
      </c>
      <c r="BJ80" s="56" t="s">
        <v>49</v>
      </c>
      <c r="BK80" s="56">
        <v>9.7710000000000008</v>
      </c>
      <c r="BL80" s="56">
        <v>1.484</v>
      </c>
      <c r="BM80" s="56">
        <v>0.33300000000000002</v>
      </c>
      <c r="BN80" s="56">
        <v>0.125</v>
      </c>
      <c r="BO80" s="56">
        <v>5.8999999999999997E-2</v>
      </c>
      <c r="BP80" s="56">
        <v>0.13600000000000001</v>
      </c>
      <c r="BQ80" s="56">
        <v>0.29799999999999999</v>
      </c>
      <c r="BR80" s="56">
        <v>0.26400000000000001</v>
      </c>
      <c r="BS80" s="56">
        <v>1.643</v>
      </c>
      <c r="BT80" s="56">
        <v>0.55100000000000005</v>
      </c>
      <c r="BU80" s="56">
        <v>0.182</v>
      </c>
      <c r="BV80" s="56">
        <v>0.13900000000000001</v>
      </c>
      <c r="BW80" s="56">
        <v>1.472</v>
      </c>
      <c r="BX80" s="56">
        <v>0.32300000000000001</v>
      </c>
      <c r="BY80" s="56">
        <v>0.57199999999999995</v>
      </c>
      <c r="BZ80" s="56" t="s">
        <v>49</v>
      </c>
      <c r="CA80" s="56">
        <v>0.57599999999999996</v>
      </c>
      <c r="CB80" s="56">
        <v>1.2</v>
      </c>
      <c r="CC80" s="56">
        <v>9.2999999999999999E-2</v>
      </c>
      <c r="CD80" s="56">
        <v>0.19700000000000001</v>
      </c>
      <c r="CE80" s="56">
        <v>2.3220000000000001</v>
      </c>
      <c r="CF80" s="56">
        <v>1.105</v>
      </c>
      <c r="CG80" s="56">
        <v>1.03</v>
      </c>
      <c r="CH80" s="56">
        <v>0.14299999999999999</v>
      </c>
      <c r="CI80" s="56">
        <v>3.9E-2</v>
      </c>
      <c r="CJ80" s="56" t="s">
        <v>49</v>
      </c>
      <c r="CK80" s="56">
        <v>0.08</v>
      </c>
      <c r="CL80" s="56" t="s">
        <v>49</v>
      </c>
      <c r="CM80" s="56">
        <v>0.14899999999999999</v>
      </c>
      <c r="CN80" s="56">
        <v>6.3E-2</v>
      </c>
      <c r="CO80" s="56">
        <v>0.214</v>
      </c>
      <c r="CP80" s="56">
        <v>12.592000000000001</v>
      </c>
      <c r="CQ80" s="56">
        <v>1.8680000000000001</v>
      </c>
      <c r="CR80" s="56">
        <v>9.4369999999999994</v>
      </c>
      <c r="CS80" s="56">
        <v>1.27</v>
      </c>
      <c r="CT80" s="56" t="s">
        <v>49</v>
      </c>
      <c r="CU80" s="56" t="s">
        <v>49</v>
      </c>
      <c r="CV80" s="56" t="s">
        <v>49</v>
      </c>
      <c r="CW80" s="56" t="s">
        <v>49</v>
      </c>
      <c r="CX80" s="56" t="s">
        <v>49</v>
      </c>
      <c r="CY80" s="56" t="s">
        <v>49</v>
      </c>
      <c r="CZ80" s="56" t="s">
        <v>49</v>
      </c>
      <c r="DA80" s="56">
        <v>0.128</v>
      </c>
    </row>
    <row r="81" spans="1:105" x14ac:dyDescent="0.2">
      <c r="A81" s="44">
        <v>1942</v>
      </c>
      <c r="B81" s="347">
        <v>166</v>
      </c>
      <c r="C81" s="295">
        <v>72.400000000000006</v>
      </c>
      <c r="D81" s="333">
        <v>143.1</v>
      </c>
      <c r="E81" s="335"/>
      <c r="F81" s="334">
        <f t="shared" si="2"/>
        <v>0.86204819277108435</v>
      </c>
      <c r="G81" s="333"/>
      <c r="H81" s="342">
        <v>51.5</v>
      </c>
      <c r="I81" s="352"/>
      <c r="K81" s="351">
        <v>33.220999999999997</v>
      </c>
      <c r="L81" s="308">
        <v>14.427</v>
      </c>
      <c r="Q81" s="350">
        <v>301</v>
      </c>
      <c r="R81" s="349">
        <v>4.4999999999999998E-2</v>
      </c>
      <c r="S81" s="349">
        <v>4.5999999999999999E-2</v>
      </c>
      <c r="T81" s="349">
        <v>5.5E-2</v>
      </c>
      <c r="V81" s="287">
        <v>41997</v>
      </c>
      <c r="W81" s="308">
        <v>119.4</v>
      </c>
      <c r="X81" s="332">
        <v>91.6</v>
      </c>
      <c r="Y81" s="331">
        <v>12.901</v>
      </c>
      <c r="AB81" s="300"/>
      <c r="AC81" s="300"/>
      <c r="AD81" s="300">
        <v>74</v>
      </c>
      <c r="AE81" s="300"/>
      <c r="AK81" s="318">
        <v>6.3722770000000004</v>
      </c>
      <c r="AL81" s="318">
        <v>1.4972049999999999</v>
      </c>
      <c r="AM81" s="313">
        <v>2042</v>
      </c>
      <c r="AN81" s="56">
        <v>18.91</v>
      </c>
      <c r="AO81" s="56"/>
      <c r="AP81" s="313">
        <v>13347</v>
      </c>
      <c r="AR81" s="308">
        <v>28.648</v>
      </c>
      <c r="AW81" s="307">
        <v>38.811999999999998</v>
      </c>
      <c r="AY81" s="315">
        <v>14.634</v>
      </c>
      <c r="AZ81" s="315">
        <v>35.137</v>
      </c>
      <c r="BA81" s="315">
        <v>-20.503</v>
      </c>
      <c r="BC81" s="345">
        <v>52.244999999999997</v>
      </c>
      <c r="BD81" s="56">
        <v>0.23499999999999999</v>
      </c>
      <c r="BE81" s="56">
        <v>0.80900000000000005</v>
      </c>
      <c r="BF81" s="56">
        <v>9.0690000000000008</v>
      </c>
      <c r="BG81" s="56">
        <v>0.307</v>
      </c>
      <c r="BH81" s="56" t="s">
        <v>49</v>
      </c>
      <c r="BI81" s="56" t="s">
        <v>49</v>
      </c>
      <c r="BJ81" s="56" t="s">
        <v>49</v>
      </c>
      <c r="BK81" s="56">
        <v>8.8780000000000001</v>
      </c>
      <c r="BL81" s="56">
        <v>1.4990000000000001</v>
      </c>
      <c r="BM81" s="56">
        <v>0.41899999999999998</v>
      </c>
      <c r="BN81" s="56">
        <v>0.17599999999999999</v>
      </c>
      <c r="BO81" s="56">
        <v>8.5999999999999993E-2</v>
      </c>
      <c r="BP81" s="56">
        <v>0.13700000000000001</v>
      </c>
      <c r="BQ81" s="56">
        <v>0.314</v>
      </c>
      <c r="BR81" s="56">
        <v>0.315</v>
      </c>
      <c r="BS81" s="56">
        <v>1.7</v>
      </c>
      <c r="BT81" s="56">
        <v>0.47799999999999998</v>
      </c>
      <c r="BU81" s="56">
        <v>0.20200000000000001</v>
      </c>
      <c r="BV81" s="56">
        <v>0.158</v>
      </c>
      <c r="BW81" s="56">
        <v>1.248</v>
      </c>
      <c r="BX81" s="56">
        <v>0.28499999999999998</v>
      </c>
      <c r="BY81" s="56">
        <v>0.49099999999999999</v>
      </c>
      <c r="BZ81" s="56" t="s">
        <v>49</v>
      </c>
      <c r="CA81" s="56">
        <v>0.34899999999999998</v>
      </c>
      <c r="CB81" s="56">
        <v>0.68899999999999995</v>
      </c>
      <c r="CC81" s="56">
        <v>0.114</v>
      </c>
      <c r="CD81" s="56">
        <v>0.13700000000000001</v>
      </c>
      <c r="CE81" s="56">
        <v>2.7759999999999998</v>
      </c>
      <c r="CF81" s="56">
        <v>1.268</v>
      </c>
      <c r="CG81" s="56">
        <v>1.292</v>
      </c>
      <c r="CH81" s="56">
        <v>0.26300000000000001</v>
      </c>
      <c r="CI81" s="56">
        <v>6.3E-2</v>
      </c>
      <c r="CJ81" s="56" t="s">
        <v>49</v>
      </c>
      <c r="CK81" s="56">
        <v>0.11</v>
      </c>
      <c r="CL81" s="56" t="s">
        <v>49</v>
      </c>
      <c r="CM81" s="56">
        <v>0.13700000000000001</v>
      </c>
      <c r="CN81" s="56">
        <v>6.6000000000000003E-2</v>
      </c>
      <c r="CO81" s="56">
        <v>0.251</v>
      </c>
      <c r="CP81" s="56">
        <v>13.194000000000001</v>
      </c>
      <c r="CQ81" s="56">
        <v>1.972</v>
      </c>
      <c r="CR81" s="56">
        <v>9.6869999999999994</v>
      </c>
      <c r="CS81" s="56">
        <v>1.371</v>
      </c>
      <c r="CT81" s="56" t="s">
        <v>49</v>
      </c>
      <c r="CU81" s="56" t="s">
        <v>49</v>
      </c>
      <c r="CV81" s="56" t="s">
        <v>49</v>
      </c>
      <c r="CW81" s="56" t="s">
        <v>49</v>
      </c>
      <c r="CX81" s="56" t="s">
        <v>49</v>
      </c>
      <c r="CY81" s="56" t="s">
        <v>49</v>
      </c>
      <c r="CZ81" s="56" t="s">
        <v>49</v>
      </c>
      <c r="DA81" s="56">
        <v>0.153</v>
      </c>
    </row>
    <row r="82" spans="1:105" x14ac:dyDescent="0.2">
      <c r="A82" s="44">
        <v>1941</v>
      </c>
      <c r="B82" s="347">
        <v>129.4</v>
      </c>
      <c r="C82" s="295">
        <v>49</v>
      </c>
      <c r="D82" s="333">
        <v>139.9</v>
      </c>
      <c r="E82" s="335"/>
      <c r="F82" s="334">
        <f t="shared" si="2"/>
        <v>1.0811437403400308</v>
      </c>
      <c r="G82" s="333"/>
      <c r="H82" s="342">
        <v>56.5</v>
      </c>
      <c r="I82" s="341"/>
      <c r="K82" s="351">
        <v>33.85</v>
      </c>
      <c r="L82" s="308">
        <v>14.422000000000001</v>
      </c>
      <c r="Q82" s="350">
        <v>620</v>
      </c>
      <c r="R82" s="349">
        <v>4.5999999999999999E-2</v>
      </c>
      <c r="S82" s="349">
        <v>4.7E-2</v>
      </c>
      <c r="T82" s="349">
        <v>5.6000000000000001E-2</v>
      </c>
      <c r="U82" s="348">
        <v>3.4</v>
      </c>
      <c r="V82" s="287">
        <v>58559</v>
      </c>
      <c r="W82" s="308">
        <v>110.96</v>
      </c>
      <c r="X82" s="332">
        <v>83.4</v>
      </c>
      <c r="Y82" s="331">
        <v>13.14</v>
      </c>
      <c r="AB82" s="300"/>
      <c r="AC82" s="300"/>
      <c r="AD82" s="300">
        <v>54</v>
      </c>
      <c r="AE82" s="300"/>
      <c r="AK82" s="318">
        <v>6.4914350000000001</v>
      </c>
      <c r="AL82" s="318">
        <v>1.32412</v>
      </c>
      <c r="AM82" s="313">
        <v>2334</v>
      </c>
      <c r="AN82" s="56">
        <v>21.26</v>
      </c>
      <c r="AO82" s="56"/>
      <c r="AP82" s="313">
        <v>13427</v>
      </c>
      <c r="AR82" s="308">
        <v>28.754000000000001</v>
      </c>
      <c r="AW82" s="307">
        <v>35.786000000000001</v>
      </c>
      <c r="AY82" s="315">
        <v>8.7119999999999997</v>
      </c>
      <c r="AZ82" s="315">
        <v>13.653</v>
      </c>
      <c r="BA82" s="315">
        <v>-4.9409999999999998</v>
      </c>
      <c r="BC82" s="345">
        <v>58.783999999999999</v>
      </c>
      <c r="BD82" s="56">
        <v>0.26900000000000002</v>
      </c>
      <c r="BE82" s="56">
        <v>1.157</v>
      </c>
      <c r="BF82" s="56">
        <v>8.3819999999999997</v>
      </c>
      <c r="BG82" s="56">
        <v>0.26900000000000002</v>
      </c>
      <c r="BH82" s="56" t="s">
        <v>49</v>
      </c>
      <c r="BI82" s="56" t="s">
        <v>49</v>
      </c>
      <c r="BJ82" s="56" t="s">
        <v>49</v>
      </c>
      <c r="BK82" s="56">
        <v>8.4700000000000006</v>
      </c>
      <c r="BL82" s="56">
        <v>1.4870000000000001</v>
      </c>
      <c r="BM82" s="56">
        <v>0.505</v>
      </c>
      <c r="BN82" s="56">
        <v>0.19600000000000001</v>
      </c>
      <c r="BO82" s="56">
        <v>0.13300000000000001</v>
      </c>
      <c r="BP82" s="56">
        <v>0.16700000000000001</v>
      </c>
      <c r="BQ82" s="56">
        <v>0.34399999999999997</v>
      </c>
      <c r="BR82" s="56">
        <v>0.34799999999999998</v>
      </c>
      <c r="BS82" s="56">
        <v>1.2430000000000001</v>
      </c>
      <c r="BT82" s="56">
        <v>0.51100000000000001</v>
      </c>
      <c r="BU82" s="56">
        <v>0.23799999999999999</v>
      </c>
      <c r="BV82" s="56">
        <v>0.184</v>
      </c>
      <c r="BW82" s="56">
        <v>1.2430000000000001</v>
      </c>
      <c r="BX82" s="56">
        <v>0.26400000000000001</v>
      </c>
      <c r="BY82" s="56">
        <v>0.42399999999999999</v>
      </c>
      <c r="BZ82" s="56" t="s">
        <v>49</v>
      </c>
      <c r="CA82" s="56">
        <v>0.158</v>
      </c>
      <c r="CB82" s="56">
        <v>0.59</v>
      </c>
      <c r="CC82" s="56">
        <v>0.13900000000000001</v>
      </c>
      <c r="CD82" s="56">
        <v>0.126</v>
      </c>
      <c r="CE82" s="56">
        <v>3.49</v>
      </c>
      <c r="CF82" s="56">
        <v>1.6040000000000001</v>
      </c>
      <c r="CG82" s="56">
        <v>1.5940000000000001</v>
      </c>
      <c r="CH82" s="56">
        <v>0.30399999999999999</v>
      </c>
      <c r="CI82" s="56">
        <v>0.108</v>
      </c>
      <c r="CJ82" s="56" t="s">
        <v>49</v>
      </c>
      <c r="CK82" s="56">
        <v>0.16400000000000001</v>
      </c>
      <c r="CL82" s="56" t="s">
        <v>49</v>
      </c>
      <c r="CM82" s="56">
        <v>0.19500000000000001</v>
      </c>
      <c r="CN82" s="56">
        <v>0.10299999999999999</v>
      </c>
      <c r="CO82" s="56">
        <v>0.34499999999999997</v>
      </c>
      <c r="CP82" s="56">
        <v>14.539</v>
      </c>
      <c r="CQ82" s="56">
        <v>1.3049999999999999</v>
      </c>
      <c r="CR82" s="56">
        <v>9.66</v>
      </c>
      <c r="CS82" s="56">
        <v>1.5</v>
      </c>
      <c r="CT82" s="56" t="s">
        <v>49</v>
      </c>
      <c r="CU82" s="56" t="s">
        <v>49</v>
      </c>
      <c r="CV82" s="56" t="s">
        <v>49</v>
      </c>
      <c r="CW82" s="56" t="s">
        <v>49</v>
      </c>
      <c r="CX82" s="56" t="s">
        <v>49</v>
      </c>
      <c r="CY82" s="56" t="s">
        <v>49</v>
      </c>
      <c r="CZ82" s="56" t="s">
        <v>49</v>
      </c>
      <c r="DA82" s="56">
        <v>0.19900000000000001</v>
      </c>
    </row>
    <row r="83" spans="1:105" x14ac:dyDescent="0.2">
      <c r="A83" s="44">
        <v>1940</v>
      </c>
      <c r="B83" s="347">
        <v>102.9</v>
      </c>
      <c r="C83" s="295">
        <v>43</v>
      </c>
      <c r="D83" s="333">
        <v>129.6</v>
      </c>
      <c r="E83" s="335"/>
      <c r="F83" s="334">
        <f t="shared" si="2"/>
        <v>1.259475218658892</v>
      </c>
      <c r="G83" s="333"/>
      <c r="H83" s="342">
        <v>54</v>
      </c>
      <c r="I83" s="341"/>
      <c r="J83" s="323">
        <v>33.5</v>
      </c>
      <c r="K83" s="311">
        <v>32.786000000000001</v>
      </c>
      <c r="L83" s="308">
        <v>13.641999999999999</v>
      </c>
      <c r="Q83" s="324">
        <v>530</v>
      </c>
      <c r="R83" s="338">
        <v>4.5999999999999999E-2</v>
      </c>
      <c r="S83" s="338">
        <v>4.7E-2</v>
      </c>
      <c r="T83" s="338">
        <v>5.7000000000000002E-2</v>
      </c>
      <c r="U83" s="340">
        <v>4</v>
      </c>
      <c r="V83" s="322">
        <v>75556</v>
      </c>
      <c r="W83" s="308">
        <v>131.13</v>
      </c>
      <c r="X83" s="332">
        <v>75.599999999999994</v>
      </c>
      <c r="Y83" s="331">
        <v>13.302</v>
      </c>
      <c r="AB83" s="300"/>
      <c r="AC83" s="300"/>
      <c r="AD83" s="300">
        <v>26</v>
      </c>
      <c r="AE83" s="300"/>
      <c r="AK83" s="318">
        <v>6.5863899999999997</v>
      </c>
      <c r="AL83" s="318">
        <v>1.1345730000000001</v>
      </c>
      <c r="AM83" s="313">
        <v>2622</v>
      </c>
      <c r="AN83" s="56">
        <v>18.399999999999999</v>
      </c>
      <c r="AO83" s="56"/>
      <c r="AP83" s="313">
        <v>13438</v>
      </c>
      <c r="AR83" s="308">
        <v>25.472999999999999</v>
      </c>
      <c r="AW83" s="307">
        <v>41.890999999999998</v>
      </c>
      <c r="AY83" s="315">
        <v>6.548</v>
      </c>
      <c r="AZ83" s="315">
        <v>9.468</v>
      </c>
      <c r="BA83" s="315">
        <v>-2.92</v>
      </c>
      <c r="BC83" s="345">
        <v>57.186</v>
      </c>
      <c r="BD83" s="56">
        <v>0.317</v>
      </c>
      <c r="BE83" s="56">
        <v>1.3169999999999999</v>
      </c>
      <c r="BF83" s="56">
        <v>8.4220000000000006</v>
      </c>
      <c r="BG83" s="56">
        <v>0.216</v>
      </c>
      <c r="BH83" s="56" t="s">
        <v>49</v>
      </c>
      <c r="BI83" s="56" t="s">
        <v>49</v>
      </c>
      <c r="BJ83" s="56" t="s">
        <v>49</v>
      </c>
      <c r="BK83" s="56">
        <v>7.4340000000000002</v>
      </c>
      <c r="BL83" s="56">
        <v>1.1830000000000001</v>
      </c>
      <c r="BM83" s="56">
        <v>0.46400000000000002</v>
      </c>
      <c r="BN83" s="56">
        <v>0.13600000000000001</v>
      </c>
      <c r="BO83" s="56">
        <v>0.126</v>
      </c>
      <c r="BP83" s="56">
        <v>0.191</v>
      </c>
      <c r="BQ83" s="56">
        <v>0.39300000000000002</v>
      </c>
      <c r="BR83" s="56">
        <v>0.33900000000000002</v>
      </c>
      <c r="BS83" s="56">
        <v>1.2250000000000001</v>
      </c>
      <c r="BT83" s="56">
        <v>0.45</v>
      </c>
      <c r="BU83" s="56">
        <v>0.214</v>
      </c>
      <c r="BV83" s="56">
        <v>0.192</v>
      </c>
      <c r="BW83" s="56">
        <v>1.367</v>
      </c>
      <c r="BX83" s="56">
        <v>0.18099999999999999</v>
      </c>
      <c r="BY83" s="56">
        <v>0.34</v>
      </c>
      <c r="BZ83" s="56" t="s">
        <v>49</v>
      </c>
      <c r="CA83" s="56">
        <v>0.105</v>
      </c>
      <c r="CB83" s="56">
        <v>0.24399999999999999</v>
      </c>
      <c r="CC83" s="56">
        <v>0.13600000000000001</v>
      </c>
      <c r="CD83" s="56">
        <v>0.09</v>
      </c>
      <c r="CE83" s="56">
        <v>2.98</v>
      </c>
      <c r="CF83" s="56">
        <v>1.3129999999999999</v>
      </c>
      <c r="CG83" s="56">
        <v>1.3919999999999999</v>
      </c>
      <c r="CH83" s="56">
        <v>0.28000000000000003</v>
      </c>
      <c r="CI83" s="56">
        <v>9.4E-2</v>
      </c>
      <c r="CJ83" s="56" t="s">
        <v>49</v>
      </c>
      <c r="CK83" s="56">
        <v>0.156</v>
      </c>
      <c r="CL83" s="56" t="s">
        <v>49</v>
      </c>
      <c r="CM83" s="56">
        <v>0.11700000000000001</v>
      </c>
      <c r="CN83" s="56">
        <v>9.5000000000000001E-2</v>
      </c>
      <c r="CO83" s="56">
        <v>0.32400000000000001</v>
      </c>
      <c r="CP83" s="56">
        <v>14.177</v>
      </c>
      <c r="CQ83" s="56">
        <v>1.256</v>
      </c>
      <c r="CR83" s="56">
        <v>9.8000000000000007</v>
      </c>
      <c r="CS83" s="56">
        <v>1.498</v>
      </c>
      <c r="CT83" s="56" t="s">
        <v>49</v>
      </c>
      <c r="CU83" s="56" t="s">
        <v>49</v>
      </c>
      <c r="CV83" s="56" t="s">
        <v>49</v>
      </c>
      <c r="CW83" s="56" t="s">
        <v>49</v>
      </c>
      <c r="CX83" s="56" t="s">
        <v>49</v>
      </c>
      <c r="CY83" s="56" t="s">
        <v>49</v>
      </c>
      <c r="CZ83" s="56" t="s">
        <v>49</v>
      </c>
      <c r="DA83" s="56">
        <v>0.17299999999999999</v>
      </c>
    </row>
    <row r="84" spans="1:105" x14ac:dyDescent="0.2">
      <c r="A84" s="44">
        <v>1939</v>
      </c>
      <c r="B84" s="344">
        <v>93.5</v>
      </c>
      <c r="C84" s="295">
        <v>40.4</v>
      </c>
      <c r="D84" s="333">
        <v>125.5</v>
      </c>
      <c r="E84" s="335"/>
      <c r="F84" s="334">
        <f t="shared" si="2"/>
        <v>1.3422459893048129</v>
      </c>
      <c r="G84" s="333"/>
      <c r="H84" s="342">
        <v>52</v>
      </c>
      <c r="I84" s="341"/>
      <c r="J84" s="323">
        <v>32.9</v>
      </c>
      <c r="K84" s="311">
        <v>31.902999999999999</v>
      </c>
      <c r="L84" s="308">
        <v>13.037000000000001</v>
      </c>
      <c r="Q84" s="324">
        <v>458</v>
      </c>
      <c r="R84" s="338">
        <v>4.9000000000000002E-2</v>
      </c>
      <c r="S84" s="338">
        <v>0.05</v>
      </c>
      <c r="T84" s="338">
        <v>0.06</v>
      </c>
      <c r="U84" s="340">
        <v>5.3</v>
      </c>
      <c r="V84" s="322">
        <v>100410</v>
      </c>
      <c r="W84" s="308">
        <v>149.99</v>
      </c>
      <c r="X84" s="332">
        <v>73.5</v>
      </c>
      <c r="Y84" s="331">
        <v>13.534000000000001</v>
      </c>
      <c r="AB84" s="300"/>
      <c r="AC84" s="300"/>
      <c r="AD84" s="300">
        <v>58</v>
      </c>
      <c r="AE84" s="300"/>
      <c r="AG84" s="302">
        <v>1.014</v>
      </c>
      <c r="AH84" s="302">
        <v>2.0354000000000001</v>
      </c>
      <c r="AI84" s="302">
        <f t="shared" ref="AI84:AI115" si="3">AH84+AG84</f>
        <v>3.0494000000000003</v>
      </c>
      <c r="AJ84" s="346"/>
      <c r="AK84" s="318">
        <v>6.779318</v>
      </c>
      <c r="AL84" s="318">
        <v>1.1094889999999999</v>
      </c>
      <c r="AM84" s="313">
        <v>1422</v>
      </c>
      <c r="AN84" s="56">
        <v>16.87</v>
      </c>
      <c r="AO84" s="56"/>
      <c r="AP84" s="313">
        <v>13534</v>
      </c>
      <c r="AR84" s="308">
        <v>23.780999999999999</v>
      </c>
      <c r="AW84" s="307">
        <v>46.468000000000004</v>
      </c>
      <c r="AY84" s="315">
        <v>6.2949999999999999</v>
      </c>
      <c r="AZ84" s="315">
        <v>9.141</v>
      </c>
      <c r="BA84" s="315">
        <v>-2.8460000000000001</v>
      </c>
      <c r="BC84" s="345">
        <v>57.414999999999999</v>
      </c>
      <c r="BD84" s="56">
        <v>0.318</v>
      </c>
      <c r="BE84" s="56">
        <v>1.2629999999999999</v>
      </c>
      <c r="BF84" s="56">
        <v>8.5549999999999997</v>
      </c>
      <c r="BG84" s="56">
        <v>0.19600000000000001</v>
      </c>
      <c r="BH84" s="56" t="s">
        <v>49</v>
      </c>
      <c r="BI84" s="56" t="s">
        <v>49</v>
      </c>
      <c r="BJ84" s="56" t="s">
        <v>49</v>
      </c>
      <c r="BK84" s="56">
        <v>7.4210000000000003</v>
      </c>
      <c r="BL84" s="56">
        <v>1.121</v>
      </c>
      <c r="BM84" s="56">
        <v>0.40799999999999997</v>
      </c>
      <c r="BN84" s="56">
        <v>0.11899999999999999</v>
      </c>
      <c r="BO84" s="56">
        <v>0.111</v>
      </c>
      <c r="BP84" s="56">
        <v>0.217</v>
      </c>
      <c r="BQ84" s="56">
        <v>0.42099999999999999</v>
      </c>
      <c r="BR84" s="56">
        <v>0.33100000000000002</v>
      </c>
      <c r="BS84" s="56">
        <v>1.2250000000000001</v>
      </c>
      <c r="BT84" s="56">
        <v>0.45</v>
      </c>
      <c r="BU84" s="56">
        <v>0.216</v>
      </c>
      <c r="BV84" s="56">
        <v>0.215</v>
      </c>
      <c r="BW84" s="56">
        <v>1.355</v>
      </c>
      <c r="BX84" s="56">
        <v>0.22</v>
      </c>
      <c r="BY84" s="56">
        <v>0.33400000000000002</v>
      </c>
      <c r="BZ84" s="56" t="s">
        <v>49</v>
      </c>
      <c r="CA84" s="56">
        <v>0.114</v>
      </c>
      <c r="CB84" s="56">
        <v>0.23499999999999999</v>
      </c>
      <c r="CC84" s="56">
        <v>0.126</v>
      </c>
      <c r="CD84" s="56">
        <v>0.154</v>
      </c>
      <c r="CE84" s="56">
        <v>2.871</v>
      </c>
      <c r="CF84" s="56">
        <v>1.31</v>
      </c>
      <c r="CG84" s="56">
        <v>1.302</v>
      </c>
      <c r="CH84" s="56">
        <v>0.20899999999999999</v>
      </c>
      <c r="CI84" s="56">
        <v>0.09</v>
      </c>
      <c r="CJ84" s="56" t="s">
        <v>49</v>
      </c>
      <c r="CK84" s="56" t="s">
        <v>49</v>
      </c>
      <c r="CL84" s="56">
        <v>1.2999999999999999E-2</v>
      </c>
      <c r="CM84" s="56">
        <v>0.11600000000000001</v>
      </c>
      <c r="CN84" s="56">
        <v>0.14099999999999999</v>
      </c>
      <c r="CO84" s="56">
        <v>0.28999999999999998</v>
      </c>
      <c r="CP84" s="56">
        <v>14.727</v>
      </c>
      <c r="CQ84" s="56">
        <v>1.657</v>
      </c>
      <c r="CR84" s="56">
        <v>9.7309999999999999</v>
      </c>
      <c r="CS84" s="56">
        <v>1.508</v>
      </c>
      <c r="CT84" s="56" t="s">
        <v>49</v>
      </c>
      <c r="CU84" s="56" t="s">
        <v>49</v>
      </c>
      <c r="CV84" s="56" t="s">
        <v>49</v>
      </c>
      <c r="CW84" s="56" t="s">
        <v>49</v>
      </c>
      <c r="CX84" s="56" t="s">
        <v>49</v>
      </c>
      <c r="CY84" s="56" t="s">
        <v>49</v>
      </c>
      <c r="CZ84" s="56" t="s">
        <v>49</v>
      </c>
      <c r="DA84" s="56">
        <v>8.4000000000000005E-2</v>
      </c>
    </row>
    <row r="85" spans="1:105" x14ac:dyDescent="0.2">
      <c r="A85" s="44">
        <v>1938</v>
      </c>
      <c r="B85" s="344">
        <v>87.4</v>
      </c>
      <c r="C85" s="295">
        <v>37.200000000000003</v>
      </c>
      <c r="D85" s="333">
        <v>124.3</v>
      </c>
      <c r="E85" s="335"/>
      <c r="F85" s="334">
        <f t="shared" si="2"/>
        <v>1.4221967963386726</v>
      </c>
      <c r="G85" s="333"/>
      <c r="H85" s="342">
        <v>51</v>
      </c>
      <c r="I85" s="341"/>
      <c r="J85" s="323">
        <v>32.700000000000003</v>
      </c>
      <c r="K85" s="311">
        <v>31.417999999999999</v>
      </c>
      <c r="L85" s="308">
        <v>12.656000000000001</v>
      </c>
      <c r="O85" s="337"/>
      <c r="P85" s="305">
        <v>0.77</v>
      </c>
      <c r="Q85" s="324">
        <v>339</v>
      </c>
      <c r="R85" s="338">
        <v>5.0999999999999997E-2</v>
      </c>
      <c r="S85" s="338">
        <v>5.0999999999999997E-2</v>
      </c>
      <c r="T85" s="338">
        <v>0.06</v>
      </c>
      <c r="U85" s="340">
        <v>6.3</v>
      </c>
      <c r="V85" s="322">
        <v>118357</v>
      </c>
      <c r="W85" s="308">
        <v>154.36000000000001</v>
      </c>
      <c r="X85" s="332">
        <v>73.3</v>
      </c>
      <c r="Y85" s="331">
        <v>13.766</v>
      </c>
      <c r="AB85" s="300"/>
      <c r="AC85" s="300"/>
      <c r="AD85" s="300">
        <v>38</v>
      </c>
      <c r="AE85" s="300"/>
      <c r="AG85" s="302">
        <v>0.83699999999999997</v>
      </c>
      <c r="AH85" s="302">
        <v>1.3382000000000001</v>
      </c>
      <c r="AI85" s="302">
        <f t="shared" si="3"/>
        <v>2.1752000000000002</v>
      </c>
      <c r="AK85" s="318">
        <v>6.9548839999999998</v>
      </c>
      <c r="AL85" s="318">
        <v>0.82193499999999997</v>
      </c>
      <c r="AM85" s="313">
        <v>1799</v>
      </c>
      <c r="AN85" s="56">
        <v>16.02</v>
      </c>
      <c r="AO85" s="56"/>
      <c r="AP85" s="313">
        <v>13657</v>
      </c>
      <c r="AR85" s="308">
        <v>25</v>
      </c>
      <c r="AW85" s="307">
        <v>47.491</v>
      </c>
      <c r="AY85" s="315">
        <v>6.7510000000000003</v>
      </c>
      <c r="AZ85" s="315">
        <v>6.84</v>
      </c>
      <c r="BA85" s="315">
        <v>-8.8999999999999996E-2</v>
      </c>
      <c r="BC85" s="345">
        <v>58.381999999999998</v>
      </c>
      <c r="BD85" s="56">
        <v>0.32600000000000001</v>
      </c>
      <c r="BE85" s="56">
        <v>1.29</v>
      </c>
      <c r="BF85" s="56">
        <v>8.7639999999999993</v>
      </c>
      <c r="BG85" s="56">
        <v>0.19800000000000001</v>
      </c>
      <c r="BH85" s="56" t="s">
        <v>49</v>
      </c>
      <c r="BI85" s="56" t="s">
        <v>49</v>
      </c>
      <c r="BJ85" s="56" t="s">
        <v>49</v>
      </c>
      <c r="BK85" s="56">
        <v>7.5339999999999998</v>
      </c>
      <c r="BL85" s="56">
        <v>1.1739999999999999</v>
      </c>
      <c r="BM85" s="56">
        <v>0.379</v>
      </c>
      <c r="BN85" s="56">
        <v>0.10199999999999999</v>
      </c>
      <c r="BO85" s="56">
        <v>0.11</v>
      </c>
      <c r="BP85" s="56">
        <v>0.22600000000000001</v>
      </c>
      <c r="BQ85" s="56">
        <v>0.42699999999999999</v>
      </c>
      <c r="BR85" s="56">
        <v>0.32400000000000001</v>
      </c>
      <c r="BS85" s="56">
        <v>1.24</v>
      </c>
      <c r="BT85" s="56">
        <v>0.437</v>
      </c>
      <c r="BU85" s="56">
        <v>0.192</v>
      </c>
      <c r="BV85" s="56">
        <v>0.221</v>
      </c>
      <c r="BW85" s="56">
        <v>1.43</v>
      </c>
      <c r="BX85" s="56">
        <v>0.23699999999999999</v>
      </c>
      <c r="BY85" s="56">
        <v>0.33</v>
      </c>
      <c r="BZ85" s="56" t="s">
        <v>49</v>
      </c>
      <c r="CA85" s="56">
        <v>0.11799999999999999</v>
      </c>
      <c r="CB85" s="56">
        <v>0.20899999999999999</v>
      </c>
      <c r="CC85" s="56">
        <v>0.125</v>
      </c>
      <c r="CD85" s="56">
        <v>0.153</v>
      </c>
      <c r="CE85" s="56">
        <v>2.7639999999999998</v>
      </c>
      <c r="CF85" s="56">
        <v>1.2210000000000001</v>
      </c>
      <c r="CG85" s="56">
        <v>1.167</v>
      </c>
      <c r="CH85" s="56">
        <v>0.186</v>
      </c>
      <c r="CI85" s="56">
        <v>9.4E-2</v>
      </c>
      <c r="CJ85" s="56" t="s">
        <v>49</v>
      </c>
      <c r="CK85" s="56" t="s">
        <v>49</v>
      </c>
      <c r="CL85" s="56">
        <v>2.1999999999999999E-2</v>
      </c>
      <c r="CM85" s="56">
        <v>4.8000000000000001E-2</v>
      </c>
      <c r="CN85" s="56">
        <v>0.127</v>
      </c>
      <c r="CO85" s="56">
        <v>0.41499999999999998</v>
      </c>
      <c r="CP85" s="56">
        <v>14.930999999999999</v>
      </c>
      <c r="CQ85" s="56">
        <v>1.667</v>
      </c>
      <c r="CR85" s="56">
        <v>10.050000000000001</v>
      </c>
      <c r="CS85" s="56">
        <v>1.5629999999999999</v>
      </c>
      <c r="CT85" s="56" t="s">
        <v>49</v>
      </c>
      <c r="CU85" s="56" t="s">
        <v>49</v>
      </c>
      <c r="CV85" s="56" t="s">
        <v>49</v>
      </c>
      <c r="CW85" s="56" t="s">
        <v>49</v>
      </c>
      <c r="CX85" s="56" t="s">
        <v>49</v>
      </c>
      <c r="CY85" s="56" t="s">
        <v>49</v>
      </c>
      <c r="CZ85" s="56" t="s">
        <v>49</v>
      </c>
      <c r="DA85" s="56">
        <v>9.2999999999999999E-2</v>
      </c>
    </row>
    <row r="86" spans="1:105" x14ac:dyDescent="0.2">
      <c r="A86" s="44">
        <v>1937</v>
      </c>
      <c r="B86" s="344">
        <v>93</v>
      </c>
      <c r="C86" s="295">
        <v>36.4</v>
      </c>
      <c r="D86" s="333">
        <v>127.9</v>
      </c>
      <c r="E86" s="335"/>
      <c r="F86" s="334">
        <f t="shared" si="2"/>
        <v>1.3752688172043011</v>
      </c>
      <c r="G86" s="333"/>
      <c r="H86" s="342">
        <v>52.1</v>
      </c>
      <c r="I86" s="341"/>
      <c r="J86" s="323">
        <v>32.700000000000003</v>
      </c>
      <c r="K86" s="311">
        <v>31.395</v>
      </c>
      <c r="L86" s="308">
        <v>12.496</v>
      </c>
      <c r="O86" s="337"/>
      <c r="P86" s="305">
        <v>0.77</v>
      </c>
      <c r="Q86" s="324">
        <v>332</v>
      </c>
      <c r="R86" s="338">
        <v>5.0999999999999997E-2</v>
      </c>
      <c r="S86" s="338">
        <v>5.2999999999999999E-2</v>
      </c>
      <c r="T86" s="338">
        <v>0.06</v>
      </c>
      <c r="U86" s="340">
        <v>8</v>
      </c>
      <c r="V86" s="322">
        <v>151366</v>
      </c>
      <c r="W86" s="308">
        <v>120.85</v>
      </c>
      <c r="X86" s="332">
        <v>75.8</v>
      </c>
      <c r="Y86" s="331">
        <v>14.009</v>
      </c>
      <c r="AB86" s="300"/>
      <c r="AC86" s="300"/>
      <c r="AD86" s="300">
        <v>148</v>
      </c>
      <c r="AE86" s="300"/>
      <c r="AG86" s="302">
        <v>0.94799999999999995</v>
      </c>
      <c r="AH86" s="302">
        <v>1.2453000000000001</v>
      </c>
      <c r="AI86" s="302">
        <f t="shared" si="3"/>
        <v>2.1932999999999998</v>
      </c>
      <c r="AK86" s="318">
        <v>7.1539633</v>
      </c>
      <c r="AL86" s="318">
        <v>0.62092000000000003</v>
      </c>
      <c r="AM86" s="313">
        <v>2479</v>
      </c>
      <c r="AN86" s="56">
        <v>16.75</v>
      </c>
      <c r="AO86" s="56"/>
      <c r="AP86" s="313">
        <v>13795</v>
      </c>
      <c r="AR86" s="308">
        <v>26.321000000000002</v>
      </c>
      <c r="AW86" s="307">
        <v>38.869</v>
      </c>
      <c r="AY86" s="315">
        <v>5.3869999999999996</v>
      </c>
      <c r="AZ86" s="315">
        <v>7.58</v>
      </c>
      <c r="BA86" s="315">
        <v>-2.1930000000000001</v>
      </c>
      <c r="BC86" s="345">
        <v>59.698999999999998</v>
      </c>
      <c r="BD86" s="56">
        <v>0.39900000000000002</v>
      </c>
      <c r="BE86" s="56">
        <v>1.5109999999999999</v>
      </c>
      <c r="BF86" s="56" t="s">
        <v>49</v>
      </c>
      <c r="BG86" s="56">
        <v>0.28999999999999998</v>
      </c>
      <c r="BH86" s="56" t="s">
        <v>49</v>
      </c>
      <c r="BI86" s="56" t="s">
        <v>49</v>
      </c>
      <c r="BJ86" s="56" t="s">
        <v>49</v>
      </c>
      <c r="BK86" s="56">
        <v>7.4969999999999999</v>
      </c>
      <c r="BL86" s="56">
        <v>1.35</v>
      </c>
      <c r="BM86" s="56">
        <v>0.433</v>
      </c>
      <c r="BN86" s="56">
        <v>0.12</v>
      </c>
      <c r="BO86" s="56">
        <v>0.13100000000000001</v>
      </c>
      <c r="BP86" s="56">
        <v>0.34899999999999998</v>
      </c>
      <c r="BQ86" s="56">
        <v>0.41699999999999998</v>
      </c>
      <c r="BR86" s="56">
        <v>0.35</v>
      </c>
      <c r="BS86" s="56">
        <v>0.95599999999999996</v>
      </c>
      <c r="BT86" s="56">
        <v>0.54700000000000004</v>
      </c>
      <c r="BU86" s="56">
        <v>0.19400000000000001</v>
      </c>
      <c r="BV86" s="56">
        <v>0.23400000000000001</v>
      </c>
      <c r="BW86" s="56">
        <v>2.1379999999999999</v>
      </c>
      <c r="BX86" s="56" t="s">
        <v>49</v>
      </c>
      <c r="BY86" s="56" t="s">
        <v>49</v>
      </c>
      <c r="BZ86" s="56" t="s">
        <v>49</v>
      </c>
      <c r="CA86" s="56" t="s">
        <v>49</v>
      </c>
      <c r="CB86" s="56">
        <v>0.105</v>
      </c>
      <c r="CC86" s="56" t="s">
        <v>49</v>
      </c>
      <c r="CD86" s="56">
        <v>0.17499999999999999</v>
      </c>
      <c r="CE86" s="56">
        <v>2.952</v>
      </c>
      <c r="CF86" s="56" t="s">
        <v>49</v>
      </c>
      <c r="CG86" s="56" t="s">
        <v>49</v>
      </c>
      <c r="CH86" s="56" t="s">
        <v>49</v>
      </c>
      <c r="CI86" s="56" t="s">
        <v>49</v>
      </c>
      <c r="CJ86" s="56" t="s">
        <v>49</v>
      </c>
      <c r="CK86" s="56" t="s">
        <v>49</v>
      </c>
      <c r="CL86" s="56" t="s">
        <v>49</v>
      </c>
      <c r="CM86" s="56" t="s">
        <v>49</v>
      </c>
      <c r="CN86" s="56" t="s">
        <v>49</v>
      </c>
      <c r="CO86" s="56" t="s">
        <v>49</v>
      </c>
      <c r="CP86" s="56" t="s">
        <v>49</v>
      </c>
      <c r="CQ86" s="56" t="s">
        <v>49</v>
      </c>
      <c r="CR86" s="56" t="s">
        <v>49</v>
      </c>
      <c r="CS86" s="56">
        <v>5.7370000000000001</v>
      </c>
      <c r="CT86" s="56" t="s">
        <v>49</v>
      </c>
      <c r="CU86" s="56" t="s">
        <v>49</v>
      </c>
      <c r="CV86" s="56" t="s">
        <v>49</v>
      </c>
      <c r="CW86" s="56" t="s">
        <v>49</v>
      </c>
      <c r="CX86" s="56" t="s">
        <v>49</v>
      </c>
      <c r="CY86" s="56" t="s">
        <v>49</v>
      </c>
      <c r="CZ86" s="56" t="s">
        <v>49</v>
      </c>
      <c r="DA86" s="56">
        <v>1.9E-2</v>
      </c>
    </row>
    <row r="87" spans="1:105" x14ac:dyDescent="0.2">
      <c r="A87" s="44">
        <v>1936</v>
      </c>
      <c r="B87" s="344">
        <v>84.9</v>
      </c>
      <c r="C87" s="295">
        <v>33.799999999999997</v>
      </c>
      <c r="D87" s="333">
        <v>127.5</v>
      </c>
      <c r="E87" s="335"/>
      <c r="F87" s="334">
        <f t="shared" si="2"/>
        <v>1.5017667844522966</v>
      </c>
      <c r="G87" s="333"/>
      <c r="H87" s="342">
        <v>51.4</v>
      </c>
      <c r="I87" s="341"/>
      <c r="J87" s="323">
        <v>32.9</v>
      </c>
      <c r="K87" s="311">
        <v>31.846</v>
      </c>
      <c r="L87" s="308">
        <v>12.297000000000001</v>
      </c>
      <c r="O87" s="337"/>
      <c r="P87" s="305">
        <v>1.1850000000000001</v>
      </c>
      <c r="Q87" s="324">
        <v>304</v>
      </c>
      <c r="R87" s="338">
        <v>5.1999999999999998E-2</v>
      </c>
      <c r="S87" s="338">
        <v>5.2999999999999999E-2</v>
      </c>
      <c r="T87" s="338">
        <v>6.4000000000000001E-2</v>
      </c>
      <c r="U87" s="340">
        <v>9.8000000000000007</v>
      </c>
      <c r="V87" s="322">
        <v>185439</v>
      </c>
      <c r="W87" s="308">
        <v>179.9</v>
      </c>
      <c r="X87" s="332">
        <v>76.099999999999994</v>
      </c>
      <c r="Y87" s="331">
        <v>13.976000000000001</v>
      </c>
      <c r="AB87" s="300"/>
      <c r="AC87" s="300"/>
      <c r="AD87" s="300">
        <v>93</v>
      </c>
      <c r="AE87" s="300"/>
      <c r="AG87" s="302">
        <v>0.93100000000000005</v>
      </c>
      <c r="AH87" s="302">
        <v>1.1787000000000001</v>
      </c>
      <c r="AI87" s="302">
        <f t="shared" si="3"/>
        <v>2.1097000000000001</v>
      </c>
      <c r="AK87" s="318">
        <v>7.4220709999999999</v>
      </c>
      <c r="AL87" s="318">
        <v>0.74373100000000003</v>
      </c>
      <c r="AM87" s="313">
        <v>3642</v>
      </c>
      <c r="AN87" s="56">
        <v>15.97</v>
      </c>
      <c r="AO87" s="56"/>
      <c r="AP87" s="313">
        <v>13969</v>
      </c>
      <c r="AR87" s="308">
        <v>24.45</v>
      </c>
      <c r="AW87" s="307">
        <v>59.878</v>
      </c>
      <c r="AY87" s="315">
        <v>3.923</v>
      </c>
      <c r="AZ87" s="315">
        <v>8.2279999999999998</v>
      </c>
      <c r="BA87" s="315">
        <v>-4.3040000000000003</v>
      </c>
      <c r="BC87" s="345">
        <v>47.023000000000003</v>
      </c>
      <c r="BD87" s="56">
        <v>0.24399999999999999</v>
      </c>
      <c r="BE87" s="56">
        <v>1.046</v>
      </c>
      <c r="BF87" s="56" t="s">
        <v>49</v>
      </c>
      <c r="BG87" s="56">
        <v>0.13500000000000001</v>
      </c>
      <c r="BH87" s="56" t="s">
        <v>49</v>
      </c>
      <c r="BI87" s="56" t="s">
        <v>49</v>
      </c>
      <c r="BJ87" s="56" t="s">
        <v>49</v>
      </c>
      <c r="BK87" s="56">
        <v>4.2560000000000002</v>
      </c>
      <c r="BL87" s="56">
        <v>0.72899999999999998</v>
      </c>
      <c r="BM87" s="56">
        <v>0.17100000000000001</v>
      </c>
      <c r="BN87" s="56">
        <v>0.02</v>
      </c>
      <c r="BO87" s="56">
        <v>3.4000000000000002E-2</v>
      </c>
      <c r="BP87" s="56">
        <v>0.20300000000000001</v>
      </c>
      <c r="BQ87" s="56">
        <v>0.26800000000000002</v>
      </c>
      <c r="BR87" s="56">
        <v>0.20399999999999999</v>
      </c>
      <c r="BS87" s="56">
        <v>0.55400000000000005</v>
      </c>
      <c r="BT87" s="56">
        <v>0.28399999999999997</v>
      </c>
      <c r="BU87" s="56">
        <v>0.121</v>
      </c>
      <c r="BV87" s="56">
        <v>0.14099999999999999</v>
      </c>
      <c r="BW87" s="56">
        <v>1.429</v>
      </c>
      <c r="BX87" s="56" t="s">
        <v>49</v>
      </c>
      <c r="BY87" s="56" t="s">
        <v>49</v>
      </c>
      <c r="BZ87" s="56" t="s">
        <v>49</v>
      </c>
      <c r="CA87" s="56" t="s">
        <v>49</v>
      </c>
      <c r="CB87" s="56">
        <v>4.3999999999999997E-2</v>
      </c>
      <c r="CC87" s="56" t="s">
        <v>49</v>
      </c>
      <c r="CD87" s="56">
        <v>6.5000000000000002E-2</v>
      </c>
      <c r="CE87" s="56">
        <v>0.998</v>
      </c>
      <c r="CF87" s="56" t="s">
        <v>49</v>
      </c>
      <c r="CG87" s="56" t="s">
        <v>49</v>
      </c>
      <c r="CH87" s="56" t="s">
        <v>49</v>
      </c>
      <c r="CI87" s="56" t="s">
        <v>49</v>
      </c>
      <c r="CJ87" s="56" t="s">
        <v>49</v>
      </c>
      <c r="CK87" s="56" t="s">
        <v>49</v>
      </c>
      <c r="CL87" s="56" t="s">
        <v>49</v>
      </c>
      <c r="CM87" s="56" t="s">
        <v>49</v>
      </c>
      <c r="CN87" s="56" t="s">
        <v>49</v>
      </c>
      <c r="CO87" s="56" t="s">
        <v>49</v>
      </c>
      <c r="CP87" s="56" t="s">
        <v>49</v>
      </c>
      <c r="CQ87" s="56" t="s">
        <v>49</v>
      </c>
      <c r="CR87" s="56" t="s">
        <v>49</v>
      </c>
      <c r="CS87" s="56">
        <v>4.1020000000000003</v>
      </c>
      <c r="CT87" s="56" t="s">
        <v>49</v>
      </c>
      <c r="CU87" s="56" t="s">
        <v>49</v>
      </c>
      <c r="CV87" s="56" t="s">
        <v>49</v>
      </c>
      <c r="CW87" s="56" t="s">
        <v>49</v>
      </c>
      <c r="CX87" s="56" t="s">
        <v>49</v>
      </c>
      <c r="CY87" s="56" t="s">
        <v>49</v>
      </c>
      <c r="CZ87" s="56" t="s">
        <v>49</v>
      </c>
      <c r="DA87" s="56">
        <v>1.6E-2</v>
      </c>
    </row>
    <row r="88" spans="1:105" x14ac:dyDescent="0.2">
      <c r="A88" s="44">
        <v>1935</v>
      </c>
      <c r="B88" s="344">
        <v>74.3</v>
      </c>
      <c r="C88" s="295">
        <v>28.7</v>
      </c>
      <c r="D88" s="333">
        <v>125.4</v>
      </c>
      <c r="E88" s="335"/>
      <c r="F88" s="334">
        <f t="shared" si="2"/>
        <v>1.6877523553162854</v>
      </c>
      <c r="G88" s="333"/>
      <c r="H88" s="342">
        <v>50.6</v>
      </c>
      <c r="I88" s="341"/>
      <c r="J88" s="323">
        <v>33.5</v>
      </c>
      <c r="K88" s="311">
        <v>32.615000000000002</v>
      </c>
      <c r="L88" s="308">
        <v>12.638</v>
      </c>
      <c r="O88" s="337"/>
      <c r="P88" s="305">
        <v>1.08</v>
      </c>
      <c r="Q88" s="324">
        <v>216</v>
      </c>
      <c r="R88" s="338">
        <v>5.5E-2</v>
      </c>
      <c r="S88" s="338">
        <v>5.6000000000000001E-2</v>
      </c>
      <c r="T88" s="338">
        <v>6.2E-2</v>
      </c>
      <c r="U88" s="340">
        <v>12.1</v>
      </c>
      <c r="V88" s="322">
        <v>228713</v>
      </c>
      <c r="W88" s="308">
        <v>144.13</v>
      </c>
      <c r="X88" s="332">
        <v>74.8</v>
      </c>
      <c r="Y88" s="331">
        <v>14.224</v>
      </c>
      <c r="AB88" s="300"/>
      <c r="AC88" s="300"/>
      <c r="AD88" s="300">
        <v>45</v>
      </c>
      <c r="AE88" s="300"/>
      <c r="AG88" s="302">
        <v>0.55900000000000005</v>
      </c>
      <c r="AH88" s="302">
        <v>0.70550000000000002</v>
      </c>
      <c r="AI88" s="302">
        <f t="shared" si="3"/>
        <v>1.2645</v>
      </c>
      <c r="AK88" s="318">
        <v>7.5844589999999998</v>
      </c>
      <c r="AL88" s="318">
        <v>0.84088700000000005</v>
      </c>
      <c r="AM88" s="313">
        <v>4311</v>
      </c>
      <c r="AN88" s="56">
        <v>14.72</v>
      </c>
      <c r="AO88" s="56"/>
      <c r="AP88" s="313">
        <v>14123</v>
      </c>
      <c r="AR88" s="308">
        <v>24.187000000000001</v>
      </c>
      <c r="AW88" s="307">
        <v>46.945999999999998</v>
      </c>
      <c r="AY88" s="315">
        <v>3.609</v>
      </c>
      <c r="AZ88" s="315">
        <v>6.4119999999999999</v>
      </c>
      <c r="BA88" s="315">
        <v>-2.8029999999999999</v>
      </c>
      <c r="BC88" s="345">
        <v>49.822000000000003</v>
      </c>
      <c r="BD88" s="56">
        <v>0.217</v>
      </c>
      <c r="BE88" s="56">
        <v>1.0469999999999999</v>
      </c>
      <c r="BF88" s="56" t="s">
        <v>49</v>
      </c>
      <c r="BG88" s="56">
        <v>0.14000000000000001</v>
      </c>
      <c r="BH88" s="56" t="s">
        <v>49</v>
      </c>
      <c r="BI88" s="56" t="s">
        <v>49</v>
      </c>
      <c r="BJ88" s="56" t="s">
        <v>49</v>
      </c>
      <c r="BK88" s="56">
        <v>4.3869999999999996</v>
      </c>
      <c r="BL88" s="56">
        <v>0.70699999999999996</v>
      </c>
      <c r="BM88" s="56">
        <v>0.216</v>
      </c>
      <c r="BN88" s="56" t="s">
        <v>49</v>
      </c>
      <c r="BO88" s="56">
        <v>0.05</v>
      </c>
      <c r="BP88" s="56">
        <v>0.19400000000000001</v>
      </c>
      <c r="BQ88" s="56">
        <v>0.27500000000000002</v>
      </c>
      <c r="BR88" s="56">
        <v>0.20699999999999999</v>
      </c>
      <c r="BS88" s="56" t="s">
        <v>49</v>
      </c>
      <c r="BT88" s="56">
        <v>0.97399999999999998</v>
      </c>
      <c r="BU88" s="56">
        <v>0.124</v>
      </c>
      <c r="BV88" s="56">
        <v>0.14399999999999999</v>
      </c>
      <c r="BW88" s="56">
        <v>1.4179999999999999</v>
      </c>
      <c r="BX88" s="56" t="s">
        <v>49</v>
      </c>
      <c r="BY88" s="56" t="s">
        <v>49</v>
      </c>
      <c r="BZ88" s="56" t="s">
        <v>49</v>
      </c>
      <c r="CA88" s="56" t="s">
        <v>49</v>
      </c>
      <c r="CB88" s="56" t="s">
        <v>49</v>
      </c>
      <c r="CC88" s="56" t="s">
        <v>49</v>
      </c>
      <c r="CD88" s="56">
        <v>7.9000000000000001E-2</v>
      </c>
      <c r="CE88" s="56">
        <v>1.0289999999999999</v>
      </c>
      <c r="CF88" s="56" t="s">
        <v>49</v>
      </c>
      <c r="CG88" s="56" t="s">
        <v>49</v>
      </c>
      <c r="CH88" s="56" t="s">
        <v>49</v>
      </c>
      <c r="CI88" s="56" t="s">
        <v>49</v>
      </c>
      <c r="CJ88" s="56" t="s">
        <v>49</v>
      </c>
      <c r="CK88" s="56" t="s">
        <v>49</v>
      </c>
      <c r="CL88" s="56" t="s">
        <v>49</v>
      </c>
      <c r="CM88" s="56" t="s">
        <v>49</v>
      </c>
      <c r="CN88" s="56" t="s">
        <v>49</v>
      </c>
      <c r="CO88" s="56" t="s">
        <v>49</v>
      </c>
      <c r="CP88" s="56" t="s">
        <v>49</v>
      </c>
      <c r="CQ88" s="56" t="s">
        <v>49</v>
      </c>
      <c r="CR88" s="56" t="s">
        <v>49</v>
      </c>
      <c r="CS88" s="56">
        <v>3.56</v>
      </c>
      <c r="CT88" s="56" t="s">
        <v>49</v>
      </c>
      <c r="CU88" s="56" t="s">
        <v>49</v>
      </c>
      <c r="CV88" s="56" t="s">
        <v>49</v>
      </c>
      <c r="CW88" s="56" t="s">
        <v>49</v>
      </c>
      <c r="CX88" s="56" t="s">
        <v>49</v>
      </c>
      <c r="CY88" s="56" t="s">
        <v>49</v>
      </c>
      <c r="CZ88" s="56" t="s">
        <v>49</v>
      </c>
      <c r="DA88" s="56">
        <v>1.4E-2</v>
      </c>
    </row>
    <row r="89" spans="1:105" x14ac:dyDescent="0.2">
      <c r="A89" s="44">
        <v>1934</v>
      </c>
      <c r="B89" s="344">
        <v>66.8</v>
      </c>
      <c r="C89" s="295">
        <v>27.1</v>
      </c>
      <c r="D89" s="333">
        <v>126.3</v>
      </c>
      <c r="E89" s="335"/>
      <c r="F89" s="334">
        <f t="shared" si="2"/>
        <v>1.8907185628742516</v>
      </c>
      <c r="G89" s="333"/>
      <c r="H89" s="342">
        <v>50.8</v>
      </c>
      <c r="I89" s="341"/>
      <c r="J89" s="323">
        <v>34.4</v>
      </c>
      <c r="K89" s="311">
        <v>34.485999999999997</v>
      </c>
      <c r="L89" s="308">
        <v>13.734</v>
      </c>
      <c r="O89" s="337"/>
      <c r="P89" s="305">
        <v>0.90500000000000003</v>
      </c>
      <c r="Q89" s="324">
        <v>126</v>
      </c>
      <c r="R89" s="338">
        <v>5.8000000000000003E-2</v>
      </c>
      <c r="S89" s="338">
        <v>6.0999999999999999E-2</v>
      </c>
      <c r="T89" s="338">
        <v>6.4000000000000001E-2</v>
      </c>
      <c r="U89" s="340">
        <v>12.2</v>
      </c>
      <c r="V89" s="322">
        <v>230350</v>
      </c>
      <c r="W89" s="308">
        <v>104.04</v>
      </c>
      <c r="X89" s="332">
        <v>75.5</v>
      </c>
      <c r="Y89" s="331">
        <v>14.532</v>
      </c>
      <c r="AB89" s="300"/>
      <c r="AC89" s="300"/>
      <c r="AD89" s="300">
        <v>76</v>
      </c>
      <c r="AE89" s="300"/>
      <c r="AG89" s="302">
        <v>0.56000000000000005</v>
      </c>
      <c r="AH89" s="302">
        <v>0.35749999999999998</v>
      </c>
      <c r="AI89" s="302">
        <f t="shared" si="3"/>
        <v>0.91749999999999998</v>
      </c>
      <c r="AK89" s="318">
        <v>7.6852029999999996</v>
      </c>
      <c r="AL89" s="318">
        <v>0.91320400000000002</v>
      </c>
      <c r="AM89" s="313">
        <v>4716</v>
      </c>
      <c r="AN89" s="56">
        <v>14.61</v>
      </c>
      <c r="AO89" s="56"/>
      <c r="AP89" s="313">
        <v>14137</v>
      </c>
      <c r="AR89" s="308">
        <v>25.902000000000001</v>
      </c>
      <c r="AW89" s="307">
        <v>33.933999999999997</v>
      </c>
      <c r="AY89" s="315">
        <v>2.9550000000000001</v>
      </c>
      <c r="AZ89" s="315">
        <v>6.5410000000000004</v>
      </c>
      <c r="BA89" s="315">
        <v>-3.5859999999999999</v>
      </c>
      <c r="BC89" s="345">
        <v>48.603999999999999</v>
      </c>
      <c r="BD89" s="56">
        <v>0.24399999999999999</v>
      </c>
      <c r="BE89" s="56">
        <v>1.0389999999999999</v>
      </c>
      <c r="BF89" s="56" t="s">
        <v>49</v>
      </c>
      <c r="BG89" s="56">
        <v>0.13100000000000001</v>
      </c>
      <c r="BH89" s="56" t="s">
        <v>49</v>
      </c>
      <c r="BI89" s="56" t="s">
        <v>49</v>
      </c>
      <c r="BJ89" s="56" t="s">
        <v>49</v>
      </c>
      <c r="BK89" s="56">
        <v>4.0250000000000004</v>
      </c>
      <c r="BL89" s="56">
        <v>0.64200000000000002</v>
      </c>
      <c r="BM89" s="56">
        <v>0.191</v>
      </c>
      <c r="BN89" s="56" t="s">
        <v>49</v>
      </c>
      <c r="BO89" s="56">
        <v>1.9E-2</v>
      </c>
      <c r="BP89" s="56">
        <v>0.223</v>
      </c>
      <c r="BQ89" s="56">
        <v>0.26</v>
      </c>
      <c r="BR89" s="56">
        <v>0.221</v>
      </c>
      <c r="BS89" s="56" t="s">
        <v>49</v>
      </c>
      <c r="BT89" s="56">
        <v>0.68100000000000005</v>
      </c>
      <c r="BU89" s="56">
        <v>0.19700000000000001</v>
      </c>
      <c r="BV89" s="56">
        <v>0.14299999999999999</v>
      </c>
      <c r="BW89" s="56">
        <v>1.3779999999999999</v>
      </c>
      <c r="BX89" s="56" t="s">
        <v>49</v>
      </c>
      <c r="BY89" s="56" t="s">
        <v>49</v>
      </c>
      <c r="BZ89" s="56" t="s">
        <v>49</v>
      </c>
      <c r="CA89" s="56" t="s">
        <v>49</v>
      </c>
      <c r="CB89" s="56" t="s">
        <v>49</v>
      </c>
      <c r="CC89" s="56" t="s">
        <v>49</v>
      </c>
      <c r="CD89" s="56">
        <v>6.9000000000000006E-2</v>
      </c>
      <c r="CE89" s="56">
        <v>0.89200000000000002</v>
      </c>
      <c r="CF89" s="56" t="s">
        <v>49</v>
      </c>
      <c r="CG89" s="56" t="s">
        <v>49</v>
      </c>
      <c r="CH89" s="56" t="s">
        <v>49</v>
      </c>
      <c r="CI89" s="56" t="s">
        <v>49</v>
      </c>
      <c r="CJ89" s="56" t="s">
        <v>49</v>
      </c>
      <c r="CK89" s="56" t="s">
        <v>49</v>
      </c>
      <c r="CL89" s="56" t="s">
        <v>49</v>
      </c>
      <c r="CM89" s="56" t="s">
        <v>49</v>
      </c>
      <c r="CN89" s="56" t="s">
        <v>49</v>
      </c>
      <c r="CO89" s="56" t="s">
        <v>49</v>
      </c>
      <c r="CP89" s="56" t="s">
        <v>49</v>
      </c>
      <c r="CQ89" s="56" t="s">
        <v>49</v>
      </c>
      <c r="CR89" s="56" t="s">
        <v>49</v>
      </c>
      <c r="CS89" s="56">
        <v>3.004</v>
      </c>
      <c r="CT89" s="56" t="s">
        <v>49</v>
      </c>
      <c r="CU89" s="56" t="s">
        <v>49</v>
      </c>
      <c r="CV89" s="56" t="s">
        <v>49</v>
      </c>
      <c r="CW89" s="56" t="s">
        <v>49</v>
      </c>
      <c r="CX89" s="56" t="s">
        <v>49</v>
      </c>
      <c r="CY89" s="56" t="s">
        <v>49</v>
      </c>
      <c r="CZ89" s="56" t="s">
        <v>49</v>
      </c>
      <c r="DA89" s="56">
        <v>3.0000000000000001E-3</v>
      </c>
    </row>
    <row r="90" spans="1:105" x14ac:dyDescent="0.2">
      <c r="A90" s="44">
        <v>1933</v>
      </c>
      <c r="B90" s="344">
        <v>57.2</v>
      </c>
      <c r="C90" s="295">
        <v>22.5</v>
      </c>
      <c r="D90" s="333">
        <v>128.69999999999999</v>
      </c>
      <c r="E90" s="335"/>
      <c r="F90" s="334">
        <f t="shared" si="2"/>
        <v>2.2499999999999996</v>
      </c>
      <c r="G90" s="333"/>
      <c r="H90" s="342">
        <v>51.8</v>
      </c>
      <c r="I90" s="341"/>
      <c r="J90" s="323">
        <v>35.299999999999997</v>
      </c>
      <c r="K90" s="311">
        <v>36.417999999999999</v>
      </c>
      <c r="L90" s="308">
        <v>15.513</v>
      </c>
      <c r="O90" s="337"/>
      <c r="P90" s="305">
        <v>0.91500000000000004</v>
      </c>
      <c r="Q90" s="324">
        <v>93</v>
      </c>
      <c r="R90" s="338">
        <v>5.8999999999999997E-2</v>
      </c>
      <c r="S90" s="338">
        <v>6.3E-2</v>
      </c>
      <c r="T90" s="338">
        <v>6.5000000000000002E-2</v>
      </c>
      <c r="U90" s="340">
        <v>13.3</v>
      </c>
      <c r="V90" s="322">
        <v>252400</v>
      </c>
      <c r="W90" s="308">
        <v>98.67</v>
      </c>
      <c r="X90" s="332">
        <v>76.900000000000006</v>
      </c>
      <c r="Y90" s="331">
        <v>14.624000000000001</v>
      </c>
      <c r="AB90" s="300"/>
      <c r="AC90" s="300"/>
      <c r="AD90" s="300">
        <v>24</v>
      </c>
      <c r="AE90" s="300"/>
      <c r="AF90">
        <v>33.85</v>
      </c>
      <c r="AG90" s="302">
        <v>0.48099999999999998</v>
      </c>
      <c r="AH90" s="302">
        <v>0.2984</v>
      </c>
      <c r="AI90" s="302">
        <f t="shared" si="3"/>
        <v>0.77939999999999998</v>
      </c>
      <c r="AK90" s="318">
        <v>8.4664180000000009</v>
      </c>
      <c r="AL90" s="318">
        <v>1.272211</v>
      </c>
      <c r="AM90" s="313">
        <v>5917</v>
      </c>
      <c r="AR90" s="308">
        <v>27.896000000000001</v>
      </c>
      <c r="AT90" s="343">
        <v>4004</v>
      </c>
      <c r="AU90" s="343"/>
      <c r="AW90" s="307">
        <v>33.094999999999999</v>
      </c>
      <c r="AY90" s="315">
        <v>1.9970000000000001</v>
      </c>
      <c r="AZ90" s="315">
        <v>4.5979999999999999</v>
      </c>
      <c r="BA90" s="315">
        <v>-2.6019999999999999</v>
      </c>
      <c r="BC90" s="339">
        <v>45.88</v>
      </c>
      <c r="BD90" s="56">
        <v>0.23</v>
      </c>
      <c r="BE90" s="56">
        <v>0.93</v>
      </c>
      <c r="BF90" s="56" t="s">
        <v>49</v>
      </c>
      <c r="BG90" s="56">
        <v>0.24</v>
      </c>
      <c r="BH90" s="56" t="s">
        <v>49</v>
      </c>
      <c r="BI90" s="56" t="s">
        <v>49</v>
      </c>
      <c r="BJ90" s="56" t="s">
        <v>49</v>
      </c>
      <c r="BK90" s="56">
        <v>5.0199999999999996</v>
      </c>
      <c r="BL90" s="56">
        <v>0.8</v>
      </c>
      <c r="BM90" s="56">
        <v>0.2</v>
      </c>
      <c r="BN90" s="56" t="s">
        <v>49</v>
      </c>
      <c r="BO90" s="56">
        <v>0.02</v>
      </c>
      <c r="BP90" s="56">
        <v>0.23</v>
      </c>
      <c r="BQ90" s="56">
        <v>0.33</v>
      </c>
      <c r="BR90" s="56">
        <v>0.28999999999999998</v>
      </c>
      <c r="BS90" s="56" t="s">
        <v>49</v>
      </c>
      <c r="BT90" s="56">
        <v>1.02</v>
      </c>
      <c r="BU90" s="56">
        <v>0.2</v>
      </c>
      <c r="BV90" s="56">
        <v>0.17</v>
      </c>
      <c r="BW90" s="56">
        <v>1.61</v>
      </c>
      <c r="BX90" s="56" t="s">
        <v>49</v>
      </c>
      <c r="BY90" s="56" t="s">
        <v>49</v>
      </c>
      <c r="BZ90" s="56" t="s">
        <v>49</v>
      </c>
      <c r="CA90" s="56" t="s">
        <v>49</v>
      </c>
      <c r="CB90" s="56" t="s">
        <v>49</v>
      </c>
      <c r="CC90" s="56" t="s">
        <v>49</v>
      </c>
      <c r="CD90" s="56">
        <v>0.15</v>
      </c>
      <c r="CE90" s="56">
        <v>0.72</v>
      </c>
      <c r="CF90" s="56" t="s">
        <v>49</v>
      </c>
      <c r="CG90" s="56" t="s">
        <v>49</v>
      </c>
      <c r="CH90" s="56" t="s">
        <v>49</v>
      </c>
      <c r="CI90" s="56" t="s">
        <v>49</v>
      </c>
      <c r="CJ90" s="56" t="s">
        <v>49</v>
      </c>
      <c r="CK90" s="56" t="s">
        <v>49</v>
      </c>
      <c r="CL90" s="56" t="s">
        <v>49</v>
      </c>
      <c r="CM90" s="56" t="s">
        <v>49</v>
      </c>
      <c r="CN90" s="56" t="s">
        <v>49</v>
      </c>
      <c r="CO90" s="56" t="s">
        <v>49</v>
      </c>
      <c r="CP90" s="56" t="s">
        <v>49</v>
      </c>
      <c r="CQ90" s="56" t="s">
        <v>49</v>
      </c>
      <c r="CR90" s="56" t="s">
        <v>49</v>
      </c>
      <c r="CS90" s="56">
        <v>2.72</v>
      </c>
      <c r="CT90" s="56" t="s">
        <v>49</v>
      </c>
      <c r="CU90" s="56" t="s">
        <v>49</v>
      </c>
      <c r="CV90" s="56" t="s">
        <v>49</v>
      </c>
      <c r="CW90" s="56" t="s">
        <v>49</v>
      </c>
      <c r="CX90" s="56" t="s">
        <v>49</v>
      </c>
      <c r="CY90" s="56" t="s">
        <v>49</v>
      </c>
      <c r="CZ90" s="56" t="s">
        <v>49</v>
      </c>
      <c r="DA90" s="56">
        <v>0.01</v>
      </c>
    </row>
    <row r="91" spans="1:105" x14ac:dyDescent="0.2">
      <c r="A91" s="44">
        <v>1932</v>
      </c>
      <c r="B91" s="296">
        <v>60</v>
      </c>
      <c r="C91" s="295">
        <v>19.5</v>
      </c>
      <c r="D91" s="333">
        <v>137.69999999999999</v>
      </c>
      <c r="E91" s="335"/>
      <c r="F91" s="334">
        <f t="shared" si="2"/>
        <v>2.2949999999999999</v>
      </c>
      <c r="G91" s="333"/>
      <c r="H91" s="342">
        <v>57.7</v>
      </c>
      <c r="I91" s="341"/>
      <c r="J91" s="323">
        <v>38.6</v>
      </c>
      <c r="K91" s="311">
        <v>40.661999999999999</v>
      </c>
      <c r="L91" s="308">
        <v>17.263999999999999</v>
      </c>
      <c r="O91" s="337"/>
      <c r="P91" s="305">
        <v>0.43</v>
      </c>
      <c r="Q91" s="324">
        <v>134</v>
      </c>
      <c r="R91" s="338">
        <v>0.06</v>
      </c>
      <c r="S91" s="338">
        <v>6.0999999999999999E-2</v>
      </c>
      <c r="T91" s="338">
        <v>0.04</v>
      </c>
      <c r="U91" s="340">
        <v>13.1</v>
      </c>
      <c r="V91" s="322">
        <v>248700</v>
      </c>
      <c r="W91" s="308">
        <v>60.26</v>
      </c>
      <c r="X91" s="332">
        <v>80</v>
      </c>
      <c r="Y91" s="331">
        <v>14.723000000000001</v>
      </c>
      <c r="AB91" s="300"/>
      <c r="AC91" s="300"/>
      <c r="AD91" s="300">
        <v>163</v>
      </c>
      <c r="AE91" s="300"/>
      <c r="AG91" s="302">
        <v>0.67300000000000004</v>
      </c>
      <c r="AH91" s="302">
        <v>0.49790000000000001</v>
      </c>
      <c r="AI91" s="302">
        <f t="shared" si="3"/>
        <v>1.1709000000000001</v>
      </c>
      <c r="AK91" s="318">
        <v>9.0939829999999997</v>
      </c>
      <c r="AL91" s="318">
        <v>1.6498550000000001</v>
      </c>
      <c r="AM91" s="313">
        <v>4849</v>
      </c>
      <c r="AR91" s="308">
        <v>34.478000000000002</v>
      </c>
      <c r="AT91" s="343">
        <v>1456</v>
      </c>
      <c r="AU91" s="343"/>
      <c r="AW91" s="307">
        <v>22.768000000000001</v>
      </c>
      <c r="AY91" s="315">
        <v>1.9239999999999999</v>
      </c>
      <c r="AZ91" s="315">
        <v>4.6589999999999998</v>
      </c>
      <c r="BA91" s="315">
        <v>-2.7349999999999999</v>
      </c>
      <c r="BC91" s="339">
        <v>47.31</v>
      </c>
      <c r="BD91" s="56">
        <v>0.23</v>
      </c>
      <c r="BE91" s="56">
        <v>0.96</v>
      </c>
      <c r="BF91" s="56" t="s">
        <v>49</v>
      </c>
      <c r="BG91" s="56">
        <v>0.27</v>
      </c>
      <c r="BH91" s="56" t="s">
        <v>49</v>
      </c>
      <c r="BI91" s="56" t="s">
        <v>49</v>
      </c>
      <c r="BJ91" s="56" t="s">
        <v>49</v>
      </c>
      <c r="BK91" s="56">
        <v>5.23</v>
      </c>
      <c r="BL91" s="56">
        <v>0.89</v>
      </c>
      <c r="BM91" s="56">
        <v>0.21</v>
      </c>
      <c r="BN91" s="56" t="s">
        <v>49</v>
      </c>
      <c r="BO91" s="56">
        <v>0.02</v>
      </c>
      <c r="BP91" s="56">
        <v>0.25</v>
      </c>
      <c r="BQ91" s="56">
        <v>0.34</v>
      </c>
      <c r="BR91" s="56">
        <v>0.3</v>
      </c>
      <c r="BS91" s="56" t="s">
        <v>49</v>
      </c>
      <c r="BT91" s="56">
        <v>0.63</v>
      </c>
      <c r="BU91" s="56">
        <v>0.22</v>
      </c>
      <c r="BV91" s="56">
        <v>0.19</v>
      </c>
      <c r="BW91" s="56">
        <v>1.55</v>
      </c>
      <c r="BX91" s="56" t="s">
        <v>49</v>
      </c>
      <c r="BY91" s="56" t="s">
        <v>49</v>
      </c>
      <c r="BZ91" s="56" t="s">
        <v>49</v>
      </c>
      <c r="CA91" s="56" t="s">
        <v>49</v>
      </c>
      <c r="CB91" s="56" t="s">
        <v>49</v>
      </c>
      <c r="CC91" s="56" t="s">
        <v>49</v>
      </c>
      <c r="CD91" s="56">
        <v>0.14000000000000001</v>
      </c>
      <c r="CE91" s="56">
        <v>1.2</v>
      </c>
      <c r="CF91" s="56" t="s">
        <v>49</v>
      </c>
      <c r="CG91" s="56" t="s">
        <v>49</v>
      </c>
      <c r="CH91" s="56" t="s">
        <v>49</v>
      </c>
      <c r="CI91" s="56" t="s">
        <v>49</v>
      </c>
      <c r="CJ91" s="56" t="s">
        <v>49</v>
      </c>
      <c r="CK91" s="56" t="s">
        <v>49</v>
      </c>
      <c r="CL91" s="56" t="s">
        <v>49</v>
      </c>
      <c r="CM91" s="56" t="s">
        <v>49</v>
      </c>
      <c r="CN91" s="56" t="s">
        <v>49</v>
      </c>
      <c r="CO91" s="56" t="s">
        <v>49</v>
      </c>
      <c r="CP91" s="56" t="s">
        <v>49</v>
      </c>
      <c r="CQ91" s="56" t="s">
        <v>49</v>
      </c>
      <c r="CR91" s="56" t="s">
        <v>49</v>
      </c>
      <c r="CS91" s="56">
        <v>3.01</v>
      </c>
      <c r="CT91" s="56" t="s">
        <v>49</v>
      </c>
      <c r="CU91" s="56" t="s">
        <v>49</v>
      </c>
      <c r="CV91" s="56" t="s">
        <v>49</v>
      </c>
      <c r="CW91" s="56" t="s">
        <v>49</v>
      </c>
      <c r="CX91" s="56" t="s">
        <v>49</v>
      </c>
      <c r="CY91" s="56" t="s">
        <v>49</v>
      </c>
      <c r="CZ91" s="56" t="s">
        <v>49</v>
      </c>
      <c r="DA91" s="56">
        <v>0.01</v>
      </c>
    </row>
    <row r="92" spans="1:105" x14ac:dyDescent="0.2">
      <c r="A92" s="44">
        <v>1931</v>
      </c>
      <c r="B92" s="296">
        <v>77</v>
      </c>
      <c r="C92" s="295">
        <v>16.8</v>
      </c>
      <c r="D92" s="333">
        <v>148.6</v>
      </c>
      <c r="E92" s="335"/>
      <c r="F92" s="334">
        <f t="shared" si="2"/>
        <v>1.9298701298701297</v>
      </c>
      <c r="G92" s="333"/>
      <c r="H92" s="342">
        <v>65.099999999999994</v>
      </c>
      <c r="I92" s="341"/>
      <c r="J92" s="323">
        <v>40.799999999999997</v>
      </c>
      <c r="K92" s="311">
        <v>43.011000000000003</v>
      </c>
      <c r="L92" s="308">
        <v>18.84</v>
      </c>
      <c r="O92" s="337"/>
      <c r="P92" s="305">
        <v>0.71499999999999997</v>
      </c>
      <c r="Q92" s="324">
        <v>254</v>
      </c>
      <c r="R92" s="338">
        <v>0.06</v>
      </c>
      <c r="S92" s="338">
        <v>5.8000000000000003E-2</v>
      </c>
      <c r="T92" s="338">
        <v>6.6000000000000003E-2</v>
      </c>
      <c r="U92" s="340">
        <v>10.199999999999999</v>
      </c>
      <c r="V92" s="322">
        <v>193800</v>
      </c>
      <c r="W92" s="308">
        <v>77.900000000000006</v>
      </c>
      <c r="X92" s="332">
        <v>83.5</v>
      </c>
      <c r="Y92" s="331">
        <v>14.263999999999999</v>
      </c>
      <c r="AB92" s="300"/>
      <c r="AC92" s="300"/>
      <c r="AD92" s="300">
        <v>748</v>
      </c>
      <c r="AE92" s="300"/>
      <c r="AG92" s="302">
        <v>1.087</v>
      </c>
      <c r="AH92" s="302">
        <v>1.1462000000000001</v>
      </c>
      <c r="AI92" s="302">
        <f t="shared" si="3"/>
        <v>2.2332000000000001</v>
      </c>
      <c r="AK92" s="318">
        <v>9.3980879999999996</v>
      </c>
      <c r="AL92" s="318">
        <v>2.1090499999999999</v>
      </c>
      <c r="AM92" s="313">
        <v>4023</v>
      </c>
      <c r="AR92" s="308">
        <v>42.63</v>
      </c>
      <c r="AT92" s="343">
        <v>2294</v>
      </c>
      <c r="AU92" s="343"/>
      <c r="AW92" s="307">
        <v>26.693999999999999</v>
      </c>
      <c r="AY92" s="315">
        <v>3.1160000000000001</v>
      </c>
      <c r="AZ92" s="315">
        <v>3.577</v>
      </c>
      <c r="BA92" s="315">
        <v>-0.46200000000000002</v>
      </c>
      <c r="BC92" s="339">
        <v>48.1</v>
      </c>
      <c r="BD92" s="56">
        <v>0.24</v>
      </c>
      <c r="BE92" s="56">
        <v>1</v>
      </c>
      <c r="BF92" s="56" t="s">
        <v>49</v>
      </c>
      <c r="BG92" s="56">
        <v>0.3</v>
      </c>
      <c r="BH92" s="56" t="s">
        <v>49</v>
      </c>
      <c r="BI92" s="56" t="s">
        <v>49</v>
      </c>
      <c r="BJ92" s="56" t="s">
        <v>49</v>
      </c>
      <c r="BK92" s="56">
        <v>5.58</v>
      </c>
      <c r="BL92" s="56">
        <v>1.1299999999999999</v>
      </c>
      <c r="BM92" s="56">
        <v>0.22</v>
      </c>
      <c r="BN92" s="56" t="s">
        <v>49</v>
      </c>
      <c r="BO92" s="56">
        <v>0.03</v>
      </c>
      <c r="BP92" s="56">
        <v>0.27</v>
      </c>
      <c r="BQ92" s="56">
        <v>0.32</v>
      </c>
      <c r="BR92" s="56">
        <v>0.31</v>
      </c>
      <c r="BS92" s="56" t="s">
        <v>49</v>
      </c>
      <c r="BT92" s="56">
        <v>1.32</v>
      </c>
      <c r="BU92" s="56">
        <v>0.25</v>
      </c>
      <c r="BV92" s="56">
        <v>0.19</v>
      </c>
      <c r="BW92" s="56">
        <v>1.62</v>
      </c>
      <c r="BX92" s="56" t="s">
        <v>49</v>
      </c>
      <c r="BY92" s="56" t="s">
        <v>49</v>
      </c>
      <c r="BZ92" s="56" t="s">
        <v>49</v>
      </c>
      <c r="CA92" s="56" t="s">
        <v>49</v>
      </c>
      <c r="CB92" s="56" t="s">
        <v>49</v>
      </c>
      <c r="CC92" s="56" t="s">
        <v>49</v>
      </c>
      <c r="CD92" s="56">
        <v>0.15</v>
      </c>
      <c r="CE92" s="56">
        <v>1.31</v>
      </c>
      <c r="CF92" s="56" t="s">
        <v>49</v>
      </c>
      <c r="CG92" s="56" t="s">
        <v>49</v>
      </c>
      <c r="CH92" s="56" t="s">
        <v>49</v>
      </c>
      <c r="CI92" s="56" t="s">
        <v>49</v>
      </c>
      <c r="CJ92" s="56" t="s">
        <v>49</v>
      </c>
      <c r="CK92" s="56" t="s">
        <v>49</v>
      </c>
      <c r="CL92" s="56" t="s">
        <v>49</v>
      </c>
      <c r="CM92" s="56" t="s">
        <v>49</v>
      </c>
      <c r="CN92" s="56" t="s">
        <v>49</v>
      </c>
      <c r="CO92" s="56" t="s">
        <v>49</v>
      </c>
      <c r="CP92" s="56" t="s">
        <v>49</v>
      </c>
      <c r="CQ92" s="56" t="s">
        <v>49</v>
      </c>
      <c r="CR92" s="56" t="s">
        <v>49</v>
      </c>
      <c r="CS92" s="56">
        <v>1.64</v>
      </c>
      <c r="CT92" s="56" t="s">
        <v>49</v>
      </c>
      <c r="CU92" s="56" t="s">
        <v>49</v>
      </c>
      <c r="CV92" s="56" t="s">
        <v>49</v>
      </c>
      <c r="CW92" s="56" t="s">
        <v>49</v>
      </c>
      <c r="CX92" s="56" t="s">
        <v>49</v>
      </c>
      <c r="CY92" s="56" t="s">
        <v>49</v>
      </c>
      <c r="CZ92" s="56" t="s">
        <v>49</v>
      </c>
      <c r="DA92" s="56">
        <v>0.01</v>
      </c>
    </row>
    <row r="93" spans="1:105" x14ac:dyDescent="0.2">
      <c r="A93" s="44">
        <v>1930</v>
      </c>
      <c r="B93" s="296">
        <v>92</v>
      </c>
      <c r="C93" s="295">
        <v>16.2</v>
      </c>
      <c r="D93" s="333">
        <v>160.89999999999998</v>
      </c>
      <c r="E93" s="335"/>
      <c r="F93" s="334">
        <f t="shared" si="2"/>
        <v>1.7489130434782607</v>
      </c>
      <c r="G93" s="333"/>
      <c r="H93" s="342">
        <v>71.599999999999994</v>
      </c>
      <c r="I93" s="341"/>
      <c r="J93" s="323">
        <v>42.1</v>
      </c>
      <c r="K93" s="311">
        <v>44.043999999999997</v>
      </c>
      <c r="L93" s="308">
        <v>19.54</v>
      </c>
      <c r="O93" s="337"/>
      <c r="P93" s="305">
        <v>2.105</v>
      </c>
      <c r="Q93" s="324">
        <v>330</v>
      </c>
      <c r="R93" s="338">
        <v>0.06</v>
      </c>
      <c r="S93" s="338">
        <v>6.2E-2</v>
      </c>
      <c r="T93" s="338">
        <v>6.9000000000000006E-2</v>
      </c>
      <c r="U93" s="340">
        <v>7.9</v>
      </c>
      <c r="V93" s="322">
        <v>150000</v>
      </c>
      <c r="W93" s="308">
        <v>164.58</v>
      </c>
      <c r="X93" s="332">
        <v>89.3</v>
      </c>
      <c r="Y93" s="331">
        <v>14.247999999999999</v>
      </c>
      <c r="AB93" s="300"/>
      <c r="AC93" s="300"/>
      <c r="AD93" s="300">
        <v>513</v>
      </c>
      <c r="AE93" s="300"/>
      <c r="AG93" s="302">
        <v>1.57</v>
      </c>
      <c r="AH93" s="302">
        <v>1.2582</v>
      </c>
      <c r="AI93" s="302">
        <f t="shared" si="3"/>
        <v>2.8281999999999998</v>
      </c>
      <c r="AK93" s="318">
        <v>9.6307679999999998</v>
      </c>
      <c r="AL93" s="318">
        <v>2.490742</v>
      </c>
      <c r="AM93" s="313">
        <v>4464</v>
      </c>
      <c r="AR93" s="308">
        <v>48.75</v>
      </c>
      <c r="AT93" s="343">
        <v>1352</v>
      </c>
      <c r="AU93" s="343"/>
      <c r="AW93" s="307">
        <v>49.02</v>
      </c>
      <c r="AY93" s="315">
        <v>4.0579999999999998</v>
      </c>
      <c r="AZ93" s="315">
        <v>3.32</v>
      </c>
      <c r="BA93" s="315">
        <v>0.73799999999999999</v>
      </c>
      <c r="BC93" s="339">
        <v>50.28</v>
      </c>
      <c r="BD93" s="56">
        <v>0.23</v>
      </c>
      <c r="BE93" s="56">
        <v>0.94</v>
      </c>
      <c r="BF93" s="56" t="s">
        <v>49</v>
      </c>
      <c r="BG93" s="56">
        <v>0.35</v>
      </c>
      <c r="BH93" s="56" t="s">
        <v>49</v>
      </c>
      <c r="BI93" s="56" t="s">
        <v>49</v>
      </c>
      <c r="BJ93" s="56" t="s">
        <v>49</v>
      </c>
      <c r="BK93" s="56">
        <v>5.88</v>
      </c>
      <c r="BL93" s="56">
        <v>0.98</v>
      </c>
      <c r="BM93" s="56">
        <v>0.25</v>
      </c>
      <c r="BN93" s="56" t="s">
        <v>49</v>
      </c>
      <c r="BO93" s="56">
        <v>0.03</v>
      </c>
      <c r="BP93" s="56">
        <v>0.26</v>
      </c>
      <c r="BQ93" s="56">
        <v>0.34</v>
      </c>
      <c r="BR93" s="56">
        <v>0.34</v>
      </c>
      <c r="BS93" s="56" t="s">
        <v>49</v>
      </c>
      <c r="BT93" s="56">
        <v>1.1499999999999999</v>
      </c>
      <c r="BU93" s="56">
        <v>0.27</v>
      </c>
      <c r="BV93" s="56">
        <v>0.21</v>
      </c>
      <c r="BW93" s="56">
        <v>1.88</v>
      </c>
      <c r="BX93" s="56" t="s">
        <v>49</v>
      </c>
      <c r="BY93" s="56" t="s">
        <v>49</v>
      </c>
      <c r="BZ93" s="56" t="s">
        <v>49</v>
      </c>
      <c r="CA93" s="56" t="s">
        <v>49</v>
      </c>
      <c r="CB93" s="56" t="s">
        <v>49</v>
      </c>
      <c r="CC93" s="56" t="s">
        <v>49</v>
      </c>
      <c r="CD93" s="56">
        <v>0.17</v>
      </c>
      <c r="CE93" s="56">
        <v>1.33</v>
      </c>
      <c r="CF93" s="56" t="s">
        <v>49</v>
      </c>
      <c r="CG93" s="56" t="s">
        <v>49</v>
      </c>
      <c r="CH93" s="56" t="s">
        <v>49</v>
      </c>
      <c r="CI93" s="56" t="s">
        <v>49</v>
      </c>
      <c r="CJ93" s="56" t="s">
        <v>49</v>
      </c>
      <c r="CK93" s="56" t="s">
        <v>49</v>
      </c>
      <c r="CL93" s="56" t="s">
        <v>49</v>
      </c>
      <c r="CM93" s="56" t="s">
        <v>49</v>
      </c>
      <c r="CN93" s="56" t="s">
        <v>49</v>
      </c>
      <c r="CO93" s="56" t="s">
        <v>49</v>
      </c>
      <c r="CP93" s="56" t="s">
        <v>49</v>
      </c>
      <c r="CQ93" s="56" t="s">
        <v>49</v>
      </c>
      <c r="CR93" s="56" t="s">
        <v>49</v>
      </c>
      <c r="CS93" s="56">
        <v>1.72</v>
      </c>
      <c r="CT93" s="56" t="s">
        <v>49</v>
      </c>
      <c r="CU93" s="56" t="s">
        <v>49</v>
      </c>
      <c r="CV93" s="56" t="s">
        <v>49</v>
      </c>
      <c r="CW93" s="56" t="s">
        <v>49</v>
      </c>
      <c r="CX93" s="56" t="s">
        <v>49</v>
      </c>
      <c r="CY93" s="56" t="s">
        <v>49</v>
      </c>
      <c r="CZ93" s="56" t="s">
        <v>49</v>
      </c>
      <c r="DA93" s="56">
        <v>0.01</v>
      </c>
    </row>
    <row r="94" spans="1:105" x14ac:dyDescent="0.2">
      <c r="A94" s="301">
        <v>1929</v>
      </c>
      <c r="B94" s="296">
        <v>105</v>
      </c>
      <c r="C94" s="295">
        <v>16.899999999999999</v>
      </c>
      <c r="D94" s="333">
        <v>161.5</v>
      </c>
      <c r="E94" s="335"/>
      <c r="F94" s="334">
        <f t="shared" si="2"/>
        <v>1.5380952380952382</v>
      </c>
      <c r="G94" s="333"/>
      <c r="H94" s="342">
        <v>72.599999999999994</v>
      </c>
      <c r="I94" s="341"/>
      <c r="J94" s="323">
        <v>41.3</v>
      </c>
      <c r="K94" s="311">
        <v>42.948999999999998</v>
      </c>
      <c r="L94" s="308">
        <v>19.587</v>
      </c>
      <c r="O94" s="337"/>
      <c r="P94" s="305">
        <v>4.1100000000000003</v>
      </c>
      <c r="Q94" s="324">
        <v>509</v>
      </c>
      <c r="R94" s="338">
        <v>0.06</v>
      </c>
      <c r="S94" s="338">
        <v>6.0999999999999999E-2</v>
      </c>
      <c r="T94" s="338">
        <v>6.8000000000000005E-2</v>
      </c>
      <c r="U94" s="340">
        <v>7.1</v>
      </c>
      <c r="V94" s="322">
        <v>134900</v>
      </c>
      <c r="W94" s="308">
        <v>248.48</v>
      </c>
      <c r="X94" s="332">
        <v>88.9</v>
      </c>
      <c r="Y94" s="331">
        <v>14.065</v>
      </c>
      <c r="AB94" s="300"/>
      <c r="AC94" s="300"/>
      <c r="AD94" s="300">
        <v>666</v>
      </c>
      <c r="AE94" s="300">
        <v>17.2</v>
      </c>
      <c r="AF94">
        <v>27.75</v>
      </c>
      <c r="AG94" s="302">
        <v>1.871</v>
      </c>
      <c r="AH94" s="302">
        <v>1.8193999999999999</v>
      </c>
      <c r="AI94" s="302">
        <f t="shared" si="3"/>
        <v>3.6903999999999999</v>
      </c>
      <c r="AK94" s="318">
        <v>9.7545590000000004</v>
      </c>
      <c r="AL94" s="318">
        <v>2.5964909999999999</v>
      </c>
      <c r="AM94" s="313">
        <v>4939</v>
      </c>
      <c r="AR94" s="308">
        <v>49.734999999999999</v>
      </c>
      <c r="AT94">
        <v>659</v>
      </c>
      <c r="AW94" s="307">
        <v>64.707999999999998</v>
      </c>
      <c r="AY94" s="315">
        <v>3.8620000000000001</v>
      </c>
      <c r="AZ94" s="315">
        <v>3.1269999999999998</v>
      </c>
      <c r="BA94" s="315">
        <v>0.73399999999999999</v>
      </c>
      <c r="BC94" s="339">
        <v>46.64</v>
      </c>
      <c r="BD94" s="56">
        <v>0.22</v>
      </c>
      <c r="BE94" s="56">
        <v>1.04</v>
      </c>
      <c r="BF94" s="56" t="s">
        <v>49</v>
      </c>
      <c r="BG94" s="56">
        <v>0.35</v>
      </c>
      <c r="BH94" s="56" t="s">
        <v>49</v>
      </c>
      <c r="BI94" s="56" t="s">
        <v>49</v>
      </c>
      <c r="BJ94" s="56" t="s">
        <v>49</v>
      </c>
      <c r="BK94" s="56">
        <v>5.45</v>
      </c>
      <c r="BL94" s="56">
        <v>0.98</v>
      </c>
      <c r="BM94" s="56">
        <v>0.26</v>
      </c>
      <c r="BN94" s="56" t="s">
        <v>49</v>
      </c>
      <c r="BO94" s="56">
        <v>0.04</v>
      </c>
      <c r="BP94" s="56">
        <v>0.24</v>
      </c>
      <c r="BQ94" s="56">
        <v>0.35</v>
      </c>
      <c r="BR94" s="56">
        <v>0.3</v>
      </c>
      <c r="BS94" s="56" t="s">
        <v>49</v>
      </c>
      <c r="BT94" s="56">
        <v>1.1599999999999999</v>
      </c>
      <c r="BU94" s="56">
        <v>0.25</v>
      </c>
      <c r="BV94" s="56">
        <v>0.21</v>
      </c>
      <c r="BW94" s="56">
        <v>1.54</v>
      </c>
      <c r="BX94" s="56" t="s">
        <v>49</v>
      </c>
      <c r="BY94" s="56" t="s">
        <v>49</v>
      </c>
      <c r="BZ94" s="56" t="s">
        <v>49</v>
      </c>
      <c r="CA94" s="56" t="s">
        <v>49</v>
      </c>
      <c r="CB94" s="56" t="s">
        <v>49</v>
      </c>
      <c r="CC94" s="56" t="s">
        <v>49</v>
      </c>
      <c r="CD94" s="56">
        <v>0.13</v>
      </c>
      <c r="CE94" s="56">
        <v>1.25</v>
      </c>
      <c r="CF94" s="56" t="s">
        <v>49</v>
      </c>
      <c r="CG94" s="56" t="s">
        <v>49</v>
      </c>
      <c r="CH94" s="56" t="s">
        <v>49</v>
      </c>
      <c r="CI94" s="56" t="s">
        <v>49</v>
      </c>
      <c r="CJ94" s="56" t="s">
        <v>49</v>
      </c>
      <c r="CK94" s="56" t="s">
        <v>49</v>
      </c>
      <c r="CL94" s="56" t="s">
        <v>49</v>
      </c>
      <c r="CM94" s="56" t="s">
        <v>49</v>
      </c>
      <c r="CN94" s="56" t="s">
        <v>49</v>
      </c>
      <c r="CO94" s="56" t="s">
        <v>49</v>
      </c>
      <c r="CP94" s="56" t="s">
        <v>49</v>
      </c>
      <c r="CQ94" s="56" t="s">
        <v>49</v>
      </c>
      <c r="CR94" s="56" t="s">
        <v>49</v>
      </c>
      <c r="CS94" s="56">
        <v>1.56</v>
      </c>
      <c r="CT94" s="56" t="s">
        <v>49</v>
      </c>
      <c r="CU94" s="56" t="s">
        <v>49</v>
      </c>
      <c r="CV94" s="56" t="s">
        <v>49</v>
      </c>
      <c r="CW94" s="56" t="s">
        <v>49</v>
      </c>
      <c r="CX94" s="56" t="s">
        <v>49</v>
      </c>
      <c r="CY94" s="56" t="s">
        <v>49</v>
      </c>
      <c r="CZ94" s="56" t="s">
        <v>49</v>
      </c>
      <c r="DA94" s="56">
        <v>0.01</v>
      </c>
    </row>
    <row r="95" spans="1:105" x14ac:dyDescent="0.2">
      <c r="A95" s="44">
        <v>1928</v>
      </c>
      <c r="B95" s="296">
        <v>97</v>
      </c>
      <c r="C95" s="295">
        <v>17.600000000000001</v>
      </c>
      <c r="D95" s="333">
        <v>156.39999999999998</v>
      </c>
      <c r="E95" s="335"/>
      <c r="F95" s="334">
        <f t="shared" si="2"/>
        <v>1.6123711340206184</v>
      </c>
      <c r="G95" s="333"/>
      <c r="H95" s="326">
        <v>70.3</v>
      </c>
      <c r="I95" s="325"/>
      <c r="J95" s="323">
        <v>39.9</v>
      </c>
      <c r="K95" s="311">
        <v>40.018000000000001</v>
      </c>
      <c r="L95" s="308">
        <v>18.631</v>
      </c>
      <c r="O95" s="337"/>
      <c r="P95" s="305">
        <v>6.44</v>
      </c>
      <c r="Q95" s="324">
        <v>753</v>
      </c>
      <c r="R95" s="338">
        <v>5.8999999999999997E-2</v>
      </c>
      <c r="S95" s="338">
        <v>6.0999999999999999E-2</v>
      </c>
      <c r="T95" s="338">
        <v>6.7000000000000004E-2</v>
      </c>
      <c r="U95" s="340">
        <v>6.1</v>
      </c>
      <c r="V95" s="322">
        <v>116000</v>
      </c>
      <c r="W95" s="308">
        <v>300</v>
      </c>
      <c r="X95" s="332">
        <v>86.1</v>
      </c>
      <c r="Y95" s="331">
        <v>13.904</v>
      </c>
      <c r="AB95" s="300"/>
      <c r="AC95" s="300"/>
      <c r="AD95" s="300">
        <v>1025</v>
      </c>
      <c r="AE95" s="300"/>
      <c r="AG95" s="302">
        <v>1.8360000000000001</v>
      </c>
      <c r="AH95" s="302">
        <v>2.2887</v>
      </c>
      <c r="AI95" s="302">
        <f t="shared" si="3"/>
        <v>4.1246999999999998</v>
      </c>
      <c r="AK95" s="318">
        <v>9.7569569999999999</v>
      </c>
      <c r="AL95" s="318">
        <v>2.5521340000000001</v>
      </c>
      <c r="AM95" s="313">
        <v>5679</v>
      </c>
      <c r="AR95" s="308">
        <v>47.213000000000001</v>
      </c>
      <c r="AT95">
        <v>499</v>
      </c>
      <c r="AW95" s="307">
        <v>67.471999999999994</v>
      </c>
      <c r="AY95" s="315">
        <v>3.9</v>
      </c>
      <c r="AZ95" s="315">
        <v>2.9609999999999999</v>
      </c>
      <c r="BA95" s="315">
        <v>0.93899999999999995</v>
      </c>
      <c r="BC95" s="339">
        <v>42.94</v>
      </c>
      <c r="BD95" s="56">
        <v>0.16</v>
      </c>
      <c r="BE95" s="56">
        <v>0.98</v>
      </c>
      <c r="BF95" s="56" t="s">
        <v>49</v>
      </c>
      <c r="BG95" s="56">
        <v>0.22</v>
      </c>
      <c r="BH95" s="56" t="s">
        <v>49</v>
      </c>
      <c r="BI95" s="56" t="s">
        <v>49</v>
      </c>
      <c r="BJ95" s="56" t="s">
        <v>49</v>
      </c>
      <c r="BK95" s="56">
        <v>5.45</v>
      </c>
      <c r="BL95" s="56">
        <v>0.84</v>
      </c>
      <c r="BM95" s="56">
        <v>0.23</v>
      </c>
      <c r="BN95" s="56" t="s">
        <v>49</v>
      </c>
      <c r="BO95" s="56">
        <v>0.03</v>
      </c>
      <c r="BP95" s="56">
        <v>0.21</v>
      </c>
      <c r="BQ95" s="56">
        <v>0.24</v>
      </c>
      <c r="BR95" s="56">
        <v>0.27</v>
      </c>
      <c r="BS95" s="56" t="s">
        <v>49</v>
      </c>
      <c r="BT95" s="56">
        <v>0.93</v>
      </c>
      <c r="BU95" s="56">
        <v>0.24</v>
      </c>
      <c r="BV95" s="56">
        <v>0.19</v>
      </c>
      <c r="BW95" s="56">
        <v>2.15</v>
      </c>
      <c r="BX95" s="56" t="s">
        <v>49</v>
      </c>
      <c r="BY95" s="56" t="s">
        <v>49</v>
      </c>
      <c r="BZ95" s="56" t="s">
        <v>49</v>
      </c>
      <c r="CA95" s="56" t="s">
        <v>49</v>
      </c>
      <c r="CB95" s="56" t="s">
        <v>49</v>
      </c>
      <c r="CC95" s="56" t="s">
        <v>49</v>
      </c>
      <c r="CD95" s="56">
        <v>0.12</v>
      </c>
      <c r="CE95" s="56">
        <v>1.04</v>
      </c>
      <c r="CF95" s="56" t="s">
        <v>49</v>
      </c>
      <c r="CG95" s="56" t="s">
        <v>49</v>
      </c>
      <c r="CH95" s="56" t="s">
        <v>49</v>
      </c>
      <c r="CI95" s="56" t="s">
        <v>49</v>
      </c>
      <c r="CJ95" s="56" t="s">
        <v>49</v>
      </c>
      <c r="CK95" s="56" t="s">
        <v>49</v>
      </c>
      <c r="CL95" s="56" t="s">
        <v>49</v>
      </c>
      <c r="CM95" s="56" t="s">
        <v>49</v>
      </c>
      <c r="CN95" s="56" t="s">
        <v>49</v>
      </c>
      <c r="CO95" s="56" t="s">
        <v>49</v>
      </c>
      <c r="CP95" s="56" t="s">
        <v>49</v>
      </c>
      <c r="CQ95" s="56" t="s">
        <v>49</v>
      </c>
      <c r="CR95" s="56" t="s">
        <v>49</v>
      </c>
      <c r="CS95" s="56">
        <v>1.29</v>
      </c>
      <c r="CT95" s="56" t="s">
        <v>49</v>
      </c>
      <c r="CU95" s="56" t="s">
        <v>49</v>
      </c>
      <c r="CV95" s="56" t="s">
        <v>49</v>
      </c>
      <c r="CW95" s="56" t="s">
        <v>49</v>
      </c>
      <c r="CX95" s="56" t="s">
        <v>49</v>
      </c>
      <c r="CY95" s="56" t="s">
        <v>49</v>
      </c>
      <c r="CZ95" s="56" t="s">
        <v>49</v>
      </c>
      <c r="DA95" s="56">
        <v>0.01</v>
      </c>
    </row>
    <row r="96" spans="1:105" x14ac:dyDescent="0.2">
      <c r="A96" s="44">
        <v>1927</v>
      </c>
      <c r="B96" s="296">
        <v>96</v>
      </c>
      <c r="C96" s="295">
        <v>18.5</v>
      </c>
      <c r="D96" s="333">
        <v>147.80000000000001</v>
      </c>
      <c r="E96" s="335"/>
      <c r="F96" s="334">
        <f t="shared" si="2"/>
        <v>1.5395833333333335</v>
      </c>
      <c r="G96" s="333"/>
      <c r="H96" s="326">
        <v>66.599999999999994</v>
      </c>
      <c r="I96" s="325"/>
      <c r="J96" s="323">
        <v>37.1</v>
      </c>
      <c r="K96" s="311">
        <v>35.71</v>
      </c>
      <c r="L96" s="308">
        <v>17.338000000000001</v>
      </c>
      <c r="O96" s="337"/>
      <c r="P96" s="305">
        <v>4.43</v>
      </c>
      <c r="Q96" s="324">
        <v>810</v>
      </c>
      <c r="R96" s="338">
        <v>5.8999999999999997E-2</v>
      </c>
      <c r="S96" s="338">
        <v>6.0999999999999999E-2</v>
      </c>
      <c r="T96" s="338">
        <v>6.8000000000000005E-2</v>
      </c>
      <c r="U96" s="340">
        <v>4.8</v>
      </c>
      <c r="V96" s="322">
        <v>91000</v>
      </c>
      <c r="W96" s="308">
        <v>200.7</v>
      </c>
      <c r="X96" s="332">
        <v>81.2</v>
      </c>
      <c r="Y96" s="331">
        <v>13.951000000000001</v>
      </c>
      <c r="AB96" s="300"/>
      <c r="AC96" s="300"/>
      <c r="AD96" s="300">
        <v>779</v>
      </c>
      <c r="AE96" s="300"/>
      <c r="AG96" s="302">
        <v>1.8260000000000001</v>
      </c>
      <c r="AH96" s="302">
        <v>2.6092</v>
      </c>
      <c r="AI96" s="302">
        <f t="shared" si="3"/>
        <v>4.4352</v>
      </c>
      <c r="AK96" s="318">
        <v>9.6584219999999998</v>
      </c>
      <c r="AL96" s="318">
        <v>2.568146</v>
      </c>
      <c r="AM96" s="313">
        <v>6296</v>
      </c>
      <c r="AR96" s="308">
        <v>44.534999999999997</v>
      </c>
      <c r="AT96">
        <v>669</v>
      </c>
      <c r="AW96" s="307">
        <v>49.735999999999997</v>
      </c>
      <c r="AY96" s="315">
        <v>4.0129999999999999</v>
      </c>
      <c r="AZ96" s="315">
        <v>2.8570000000000002</v>
      </c>
      <c r="BA96" s="315">
        <v>1.155</v>
      </c>
      <c r="BC96" s="339">
        <v>34.74</v>
      </c>
      <c r="BD96" s="56">
        <v>0.18</v>
      </c>
      <c r="BE96" s="56">
        <v>0.91</v>
      </c>
      <c r="BF96" s="56" t="s">
        <v>49</v>
      </c>
      <c r="BG96" s="56">
        <v>0.24</v>
      </c>
      <c r="BH96" s="56" t="s">
        <v>49</v>
      </c>
      <c r="BI96" s="56" t="s">
        <v>49</v>
      </c>
      <c r="BJ96" s="56" t="s">
        <v>49</v>
      </c>
      <c r="BK96" s="56">
        <v>4.8099999999999996</v>
      </c>
      <c r="BL96" s="56">
        <v>0.88</v>
      </c>
      <c r="BM96" s="56">
        <v>0.23</v>
      </c>
      <c r="BN96" s="56" t="s">
        <v>49</v>
      </c>
      <c r="BO96" s="56">
        <v>0.03</v>
      </c>
      <c r="BP96" s="56">
        <v>0.16</v>
      </c>
      <c r="BQ96" s="56">
        <v>0.28000000000000003</v>
      </c>
      <c r="BR96" s="56">
        <v>0.24</v>
      </c>
      <c r="BS96" s="56" t="s">
        <v>49</v>
      </c>
      <c r="BT96" s="56">
        <v>0.77</v>
      </c>
      <c r="BU96" s="56">
        <v>0.25</v>
      </c>
      <c r="BV96" s="56">
        <v>0.13</v>
      </c>
      <c r="BW96" s="56">
        <v>1.73</v>
      </c>
      <c r="BX96" s="56" t="s">
        <v>49</v>
      </c>
      <c r="BY96" s="56" t="s">
        <v>49</v>
      </c>
      <c r="BZ96" s="56" t="s">
        <v>49</v>
      </c>
      <c r="CA96" s="56" t="s">
        <v>49</v>
      </c>
      <c r="CB96" s="56" t="s">
        <v>49</v>
      </c>
      <c r="CC96" s="56" t="s">
        <v>49</v>
      </c>
      <c r="CD96" s="56">
        <v>0.11</v>
      </c>
      <c r="CE96" s="56">
        <v>0.85</v>
      </c>
      <c r="CF96" s="56" t="s">
        <v>49</v>
      </c>
      <c r="CG96" s="56" t="s">
        <v>49</v>
      </c>
      <c r="CH96" s="56" t="s">
        <v>49</v>
      </c>
      <c r="CI96" s="56" t="s">
        <v>49</v>
      </c>
      <c r="CJ96" s="56" t="s">
        <v>49</v>
      </c>
      <c r="CK96" s="56" t="s">
        <v>49</v>
      </c>
      <c r="CL96" s="56" t="s">
        <v>49</v>
      </c>
      <c r="CM96" s="56" t="s">
        <v>49</v>
      </c>
      <c r="CN96" s="56" t="s">
        <v>49</v>
      </c>
      <c r="CO96" s="56" t="s">
        <v>49</v>
      </c>
      <c r="CP96" s="56" t="s">
        <v>49</v>
      </c>
      <c r="CQ96" s="56" t="s">
        <v>49</v>
      </c>
      <c r="CR96" s="56" t="s">
        <v>49</v>
      </c>
      <c r="CS96" s="56">
        <v>1.1599999999999999</v>
      </c>
      <c r="CT96" s="56" t="s">
        <v>49</v>
      </c>
      <c r="CU96" s="56" t="s">
        <v>49</v>
      </c>
      <c r="CV96" s="56" t="s">
        <v>49</v>
      </c>
      <c r="CW96" s="56" t="s">
        <v>49</v>
      </c>
      <c r="CX96" s="56" t="s">
        <v>49</v>
      </c>
      <c r="CY96" s="56" t="s">
        <v>49</v>
      </c>
      <c r="CZ96" s="56" t="s">
        <v>49</v>
      </c>
      <c r="DA96" s="56">
        <v>0.01</v>
      </c>
    </row>
    <row r="97" spans="1:105" x14ac:dyDescent="0.2">
      <c r="A97" s="44">
        <v>1926</v>
      </c>
      <c r="B97" s="296">
        <v>97</v>
      </c>
      <c r="C97" s="295">
        <v>19.600000000000001</v>
      </c>
      <c r="D97" s="333">
        <v>139.1</v>
      </c>
      <c r="E97" s="335"/>
      <c r="F97" s="334">
        <f t="shared" si="2"/>
        <v>1.434020618556701</v>
      </c>
      <c r="G97" s="333"/>
      <c r="H97" s="326">
        <v>62.9</v>
      </c>
      <c r="I97" s="325"/>
      <c r="J97" s="323">
        <v>34.1</v>
      </c>
      <c r="K97" s="311">
        <v>31.684000000000001</v>
      </c>
      <c r="L97" s="308">
        <v>15.946999999999999</v>
      </c>
      <c r="O97" s="337"/>
      <c r="P97" s="305">
        <v>3.29</v>
      </c>
      <c r="Q97" s="324">
        <v>849</v>
      </c>
      <c r="R97" s="338">
        <v>5.8000000000000003E-2</v>
      </c>
      <c r="S97" s="338">
        <v>5.8999999999999997E-2</v>
      </c>
      <c r="T97" s="338">
        <v>6.9000000000000006E-2</v>
      </c>
      <c r="U97" s="340">
        <v>3.6</v>
      </c>
      <c r="V97" s="322">
        <v>68100</v>
      </c>
      <c r="W97" s="308">
        <v>157.19999999999999</v>
      </c>
      <c r="X97" s="332">
        <v>76.2</v>
      </c>
      <c r="Y97" s="331">
        <v>14.192</v>
      </c>
      <c r="AB97" s="300"/>
      <c r="AC97" s="300"/>
      <c r="AD97" s="300">
        <v>1005</v>
      </c>
      <c r="AE97" s="300"/>
      <c r="AG97" s="302">
        <v>1.851</v>
      </c>
      <c r="AH97" s="302">
        <v>3.2113</v>
      </c>
      <c r="AI97" s="302">
        <f t="shared" si="3"/>
        <v>5.0623000000000005</v>
      </c>
      <c r="AK97" s="318">
        <v>9.7132129999999997</v>
      </c>
      <c r="AL97" s="318">
        <v>2.6991000000000001</v>
      </c>
      <c r="AM97" s="313">
        <v>7769</v>
      </c>
      <c r="AR97" s="308">
        <v>42.5</v>
      </c>
      <c r="AT97">
        <v>976</v>
      </c>
      <c r="AW97" s="307">
        <v>38.375999999999998</v>
      </c>
      <c r="AY97" s="315">
        <v>3.7949999999999999</v>
      </c>
      <c r="AZ97" s="315">
        <v>2.93</v>
      </c>
      <c r="BA97" s="315">
        <v>0.86499999999999999</v>
      </c>
      <c r="BC97" s="339">
        <v>21.8</v>
      </c>
      <c r="BD97" s="56">
        <v>0.11</v>
      </c>
      <c r="BE97" s="56">
        <v>1.01</v>
      </c>
      <c r="BF97" s="56" t="s">
        <v>49</v>
      </c>
      <c r="BG97" s="56">
        <v>0.23</v>
      </c>
      <c r="BH97" s="56" t="s">
        <v>49</v>
      </c>
      <c r="BI97" s="56" t="s">
        <v>49</v>
      </c>
      <c r="BJ97" s="56" t="s">
        <v>49</v>
      </c>
      <c r="BK97" s="56">
        <v>4.34</v>
      </c>
      <c r="BL97" s="56">
        <v>0.72</v>
      </c>
      <c r="BM97" s="56">
        <v>0.19</v>
      </c>
      <c r="BN97" s="56" t="s">
        <v>49</v>
      </c>
      <c r="BO97" s="56">
        <v>0.02</v>
      </c>
      <c r="BP97" s="56">
        <v>0.16</v>
      </c>
      <c r="BQ97" s="56">
        <v>0.25</v>
      </c>
      <c r="BR97" s="56">
        <v>0.17</v>
      </c>
      <c r="BS97" s="56" t="s">
        <v>49</v>
      </c>
      <c r="BT97" s="56">
        <v>0.8</v>
      </c>
      <c r="BU97" s="56">
        <v>0.24</v>
      </c>
      <c r="BV97" s="56">
        <v>0.1</v>
      </c>
      <c r="BW97" s="56">
        <v>1.58</v>
      </c>
      <c r="BX97" s="56" t="s">
        <v>49</v>
      </c>
      <c r="BY97" s="56" t="s">
        <v>49</v>
      </c>
      <c r="BZ97" s="56" t="s">
        <v>49</v>
      </c>
      <c r="CA97" s="56" t="s">
        <v>49</v>
      </c>
      <c r="CB97" s="56" t="s">
        <v>49</v>
      </c>
      <c r="CC97" s="56" t="s">
        <v>49</v>
      </c>
      <c r="CD97" s="56">
        <v>0.1</v>
      </c>
      <c r="CE97" s="56">
        <v>0.57999999999999996</v>
      </c>
      <c r="CF97" s="56" t="s">
        <v>49</v>
      </c>
      <c r="CG97" s="56" t="s">
        <v>49</v>
      </c>
      <c r="CH97" s="56" t="s">
        <v>49</v>
      </c>
      <c r="CI97" s="56" t="s">
        <v>49</v>
      </c>
      <c r="CJ97" s="56" t="s">
        <v>49</v>
      </c>
      <c r="CK97" s="56" t="s">
        <v>49</v>
      </c>
      <c r="CL97" s="56" t="s">
        <v>49</v>
      </c>
      <c r="CM97" s="56" t="s">
        <v>49</v>
      </c>
      <c r="CN97" s="56" t="s">
        <v>49</v>
      </c>
      <c r="CO97" s="56" t="s">
        <v>49</v>
      </c>
      <c r="CP97" s="56" t="s">
        <v>49</v>
      </c>
      <c r="CQ97" s="56" t="s">
        <v>49</v>
      </c>
      <c r="CR97" s="56" t="s">
        <v>49</v>
      </c>
      <c r="CS97" s="56">
        <v>0.84</v>
      </c>
      <c r="CT97" s="56" t="s">
        <v>49</v>
      </c>
      <c r="CU97" s="56" t="s">
        <v>49</v>
      </c>
      <c r="CV97" s="56" t="s">
        <v>49</v>
      </c>
      <c r="CW97" s="56" t="s">
        <v>49</v>
      </c>
      <c r="CX97" s="56" t="s">
        <v>49</v>
      </c>
      <c r="CY97" s="56" t="s">
        <v>49</v>
      </c>
      <c r="CZ97" s="56" t="s">
        <v>49</v>
      </c>
      <c r="DA97" s="56">
        <v>0</v>
      </c>
    </row>
    <row r="98" spans="1:105" x14ac:dyDescent="0.2">
      <c r="A98" s="44">
        <v>1925</v>
      </c>
      <c r="B98" s="296">
        <v>91</v>
      </c>
      <c r="C98" s="295">
        <v>20.5</v>
      </c>
      <c r="D98" s="333">
        <v>132.4</v>
      </c>
      <c r="E98" s="335"/>
      <c r="F98" s="334">
        <f t="shared" si="2"/>
        <v>1.4549450549450551</v>
      </c>
      <c r="G98" s="333"/>
      <c r="H98" s="326">
        <v>59.7</v>
      </c>
      <c r="I98" s="325"/>
      <c r="J98" s="323">
        <v>31.3</v>
      </c>
      <c r="K98" s="311">
        <v>27.588999999999999</v>
      </c>
      <c r="L98" s="308">
        <v>14.281000000000001</v>
      </c>
      <c r="O98" s="337"/>
      <c r="P98" s="305">
        <v>3.55</v>
      </c>
      <c r="Q98" s="324">
        <v>937</v>
      </c>
      <c r="R98" s="338">
        <v>5.8999999999999997E-2</v>
      </c>
      <c r="S98" s="338">
        <v>6.0999999999999999E-2</v>
      </c>
      <c r="T98" s="338">
        <v>6.9000000000000006E-2</v>
      </c>
      <c r="U98" s="323"/>
      <c r="V98" s="322"/>
      <c r="W98" s="308">
        <v>156.66</v>
      </c>
      <c r="X98" s="332">
        <v>72.7</v>
      </c>
      <c r="Y98" s="331">
        <v>14.105</v>
      </c>
      <c r="AB98" s="300"/>
      <c r="AC98" s="300"/>
      <c r="AD98" s="300">
        <v>644</v>
      </c>
      <c r="AE98" s="300"/>
      <c r="AG98" s="302">
        <v>1.5820000000000001</v>
      </c>
      <c r="AH98" s="302">
        <v>3.0350999999999999</v>
      </c>
      <c r="AI98" s="302">
        <f t="shared" si="3"/>
        <v>4.6170999999999998</v>
      </c>
      <c r="AK98" s="318">
        <v>9.9126499999999993</v>
      </c>
      <c r="AL98" s="318">
        <v>2.6742370000000002</v>
      </c>
      <c r="AM98" s="313">
        <v>7872</v>
      </c>
      <c r="AR98" s="308">
        <v>39.463000000000001</v>
      </c>
      <c r="AT98">
        <v>618</v>
      </c>
      <c r="AW98" s="307">
        <v>34.488999999999997</v>
      </c>
      <c r="AY98" s="315">
        <v>3.641</v>
      </c>
      <c r="AZ98" s="315">
        <v>2.9239999999999999</v>
      </c>
      <c r="BA98" s="315">
        <v>0.71699999999999997</v>
      </c>
      <c r="BC98" s="339">
        <v>31.82</v>
      </c>
      <c r="BD98" s="56">
        <v>0.2</v>
      </c>
      <c r="BE98" s="56">
        <v>1.19</v>
      </c>
      <c r="BF98" s="56" t="s">
        <v>49</v>
      </c>
      <c r="BG98" s="56">
        <v>0.21</v>
      </c>
      <c r="BH98" s="56" t="s">
        <v>49</v>
      </c>
      <c r="BI98" s="56" t="s">
        <v>49</v>
      </c>
      <c r="BJ98" s="56" t="s">
        <v>49</v>
      </c>
      <c r="BK98" s="56">
        <v>4.3899999999999997</v>
      </c>
      <c r="BL98" s="56">
        <v>0.92</v>
      </c>
      <c r="BM98" s="56">
        <v>0.2</v>
      </c>
      <c r="BN98" s="56" t="s">
        <v>49</v>
      </c>
      <c r="BO98" s="56" t="s">
        <v>49</v>
      </c>
      <c r="BP98" s="56">
        <v>0.16</v>
      </c>
      <c r="BQ98" s="56">
        <v>0.19</v>
      </c>
      <c r="BR98" s="56">
        <v>0.17</v>
      </c>
      <c r="BS98" s="56" t="s">
        <v>49</v>
      </c>
      <c r="BT98" s="56">
        <v>0.63</v>
      </c>
      <c r="BU98" s="56">
        <v>0.19</v>
      </c>
      <c r="BV98" s="56">
        <v>7.0000000000000007E-2</v>
      </c>
      <c r="BW98" s="56">
        <v>1.64</v>
      </c>
      <c r="BX98" s="56" t="s">
        <v>49</v>
      </c>
      <c r="BY98" s="56" t="s">
        <v>49</v>
      </c>
      <c r="BZ98" s="56" t="s">
        <v>49</v>
      </c>
      <c r="CA98" s="56" t="s">
        <v>49</v>
      </c>
      <c r="CB98" s="56" t="s">
        <v>49</v>
      </c>
      <c r="CC98" s="56" t="s">
        <v>49</v>
      </c>
      <c r="CD98" s="56">
        <v>0.11</v>
      </c>
      <c r="CE98" s="56">
        <v>0.81</v>
      </c>
      <c r="CF98" s="56" t="s">
        <v>49</v>
      </c>
      <c r="CG98" s="56" t="s">
        <v>49</v>
      </c>
      <c r="CH98" s="56" t="s">
        <v>49</v>
      </c>
      <c r="CI98" s="56" t="s">
        <v>49</v>
      </c>
      <c r="CJ98" s="56" t="s">
        <v>49</v>
      </c>
      <c r="CK98" s="56" t="s">
        <v>49</v>
      </c>
      <c r="CL98" s="56" t="s">
        <v>49</v>
      </c>
      <c r="CM98" s="56" t="s">
        <v>49</v>
      </c>
      <c r="CN98" s="56" t="s">
        <v>49</v>
      </c>
      <c r="CO98" s="56" t="s">
        <v>49</v>
      </c>
      <c r="CP98" s="56" t="s">
        <v>49</v>
      </c>
      <c r="CQ98" s="56" t="s">
        <v>49</v>
      </c>
      <c r="CR98" s="56" t="s">
        <v>49</v>
      </c>
      <c r="CS98" s="56">
        <v>0.61</v>
      </c>
      <c r="CT98" s="56" t="s">
        <v>49</v>
      </c>
      <c r="CU98" s="56" t="s">
        <v>49</v>
      </c>
      <c r="CV98" s="56" t="s">
        <v>49</v>
      </c>
      <c r="CW98" s="56" t="s">
        <v>49</v>
      </c>
      <c r="CX98" s="56" t="s">
        <v>49</v>
      </c>
      <c r="CY98" s="56" t="s">
        <v>49</v>
      </c>
      <c r="CZ98" s="56" t="s">
        <v>49</v>
      </c>
      <c r="DA98" s="56">
        <v>0</v>
      </c>
    </row>
    <row r="99" spans="1:105" x14ac:dyDescent="0.2">
      <c r="A99" s="44">
        <v>1924</v>
      </c>
      <c r="B99" s="296">
        <v>88</v>
      </c>
      <c r="C99" s="295">
        <v>21.3</v>
      </c>
      <c r="D99" s="333">
        <v>123.1</v>
      </c>
      <c r="E99" s="335"/>
      <c r="F99" s="334">
        <f t="shared" si="2"/>
        <v>1.3988636363636362</v>
      </c>
      <c r="G99" s="333"/>
      <c r="H99" s="326">
        <v>55.9</v>
      </c>
      <c r="I99" s="325"/>
      <c r="J99" s="323">
        <v>28.8</v>
      </c>
      <c r="K99" s="311">
        <v>23.135000000000002</v>
      </c>
      <c r="L99" s="308">
        <v>12.528</v>
      </c>
      <c r="O99" s="337"/>
      <c r="P99" s="305">
        <v>2.23</v>
      </c>
      <c r="Q99" s="324">
        <v>893</v>
      </c>
      <c r="R99" s="338">
        <v>5.8999999999999997E-2</v>
      </c>
      <c r="S99" s="338">
        <v>6.0999999999999999E-2</v>
      </c>
      <c r="T99" s="338">
        <v>7.0000000000000007E-2</v>
      </c>
      <c r="U99" s="323"/>
      <c r="V99" s="322"/>
      <c r="W99" s="308">
        <v>120.51</v>
      </c>
      <c r="X99" s="332">
        <v>67.2</v>
      </c>
      <c r="Y99" s="331">
        <v>14.162000000000001</v>
      </c>
      <c r="AB99" s="300"/>
      <c r="AC99" s="300"/>
      <c r="AD99" s="300">
        <v>579</v>
      </c>
      <c r="AE99" s="300"/>
      <c r="AG99" s="302">
        <v>1.2649999999999999</v>
      </c>
      <c r="AH99" s="302">
        <v>2.7071000000000001</v>
      </c>
      <c r="AI99" s="302">
        <f t="shared" si="3"/>
        <v>3.9721000000000002</v>
      </c>
      <c r="AK99" s="318">
        <v>10.664918999999999</v>
      </c>
      <c r="AL99" s="318">
        <v>2.9438179999999998</v>
      </c>
      <c r="AM99" s="313">
        <v>7772</v>
      </c>
      <c r="AR99" s="308">
        <v>36.319000000000003</v>
      </c>
      <c r="AT99">
        <v>775</v>
      </c>
      <c r="AW99" s="307">
        <v>27.071999999999999</v>
      </c>
      <c r="AY99" s="315">
        <v>3.871</v>
      </c>
      <c r="AZ99" s="315">
        <v>2.9079999999999999</v>
      </c>
      <c r="BA99" s="315">
        <v>0.96299999999999997</v>
      </c>
      <c r="BC99" s="339">
        <v>26.85</v>
      </c>
      <c r="BD99" s="56">
        <v>0.18</v>
      </c>
      <c r="BE99" s="56">
        <v>1.7</v>
      </c>
      <c r="BF99" s="56" t="s">
        <v>49</v>
      </c>
      <c r="BG99" s="56">
        <v>0.14000000000000001</v>
      </c>
      <c r="BH99" s="56" t="s">
        <v>49</v>
      </c>
      <c r="BI99" s="56" t="s">
        <v>49</v>
      </c>
      <c r="BJ99" s="56" t="s">
        <v>49</v>
      </c>
      <c r="BK99" s="56">
        <v>3.39</v>
      </c>
      <c r="BL99" s="56">
        <v>0.63</v>
      </c>
      <c r="BM99" s="56">
        <v>0.18</v>
      </c>
      <c r="BN99" s="56" t="s">
        <v>49</v>
      </c>
      <c r="BO99" s="56">
        <v>0.04</v>
      </c>
      <c r="BP99" s="56">
        <v>0.14000000000000001</v>
      </c>
      <c r="BQ99" s="56">
        <v>0.16</v>
      </c>
      <c r="BR99" s="56">
        <v>0.06</v>
      </c>
      <c r="BS99" s="56" t="s">
        <v>49</v>
      </c>
      <c r="BT99" s="56">
        <v>0.37</v>
      </c>
      <c r="BU99" s="56">
        <v>0.19</v>
      </c>
      <c r="BV99" s="56">
        <v>7.0000000000000007E-2</v>
      </c>
      <c r="BW99" s="56">
        <v>1.42</v>
      </c>
      <c r="BX99" s="56" t="s">
        <v>49</v>
      </c>
      <c r="BY99" s="56" t="s">
        <v>49</v>
      </c>
      <c r="BZ99" s="56" t="s">
        <v>49</v>
      </c>
      <c r="CA99" s="56" t="s">
        <v>49</v>
      </c>
      <c r="CB99" s="56" t="s">
        <v>49</v>
      </c>
      <c r="CC99" s="56" t="s">
        <v>49</v>
      </c>
      <c r="CD99" s="56">
        <v>0.1</v>
      </c>
      <c r="CE99" s="56">
        <v>0.64</v>
      </c>
      <c r="CF99" s="56" t="s">
        <v>49</v>
      </c>
      <c r="CG99" s="56" t="s">
        <v>49</v>
      </c>
      <c r="CH99" s="56" t="s">
        <v>49</v>
      </c>
      <c r="CI99" s="56" t="s">
        <v>49</v>
      </c>
      <c r="CJ99" s="56" t="s">
        <v>49</v>
      </c>
      <c r="CK99" s="56" t="s">
        <v>49</v>
      </c>
      <c r="CL99" s="56" t="s">
        <v>49</v>
      </c>
      <c r="CM99" s="56" t="s">
        <v>49</v>
      </c>
      <c r="CN99" s="56" t="s">
        <v>49</v>
      </c>
      <c r="CO99" s="56" t="s">
        <v>49</v>
      </c>
      <c r="CP99" s="56" t="s">
        <v>49</v>
      </c>
      <c r="CQ99" s="56" t="s">
        <v>49</v>
      </c>
      <c r="CR99" s="56" t="s">
        <v>49</v>
      </c>
      <c r="CS99" s="56">
        <v>0.42</v>
      </c>
      <c r="CT99" s="56" t="s">
        <v>49</v>
      </c>
      <c r="CU99" s="56" t="s">
        <v>49</v>
      </c>
      <c r="CV99" s="56" t="s">
        <v>49</v>
      </c>
      <c r="CW99" s="56" t="s">
        <v>49</v>
      </c>
      <c r="CX99" s="56" t="s">
        <v>49</v>
      </c>
      <c r="CY99" s="56" t="s">
        <v>49</v>
      </c>
      <c r="CZ99" s="56" t="s">
        <v>49</v>
      </c>
      <c r="DA99" s="56" t="s">
        <v>49</v>
      </c>
    </row>
    <row r="100" spans="1:105" x14ac:dyDescent="0.2">
      <c r="A100" s="44">
        <v>1923</v>
      </c>
      <c r="B100" s="296">
        <v>85</v>
      </c>
      <c r="C100" s="295">
        <v>22.4</v>
      </c>
      <c r="D100" s="333">
        <v>116.4</v>
      </c>
      <c r="E100" s="335"/>
      <c r="F100" s="334">
        <f t="shared" si="2"/>
        <v>1.3694117647058823</v>
      </c>
      <c r="G100" s="333"/>
      <c r="H100" s="326">
        <v>53.8</v>
      </c>
      <c r="I100" s="325"/>
      <c r="J100" s="323">
        <v>27.3</v>
      </c>
      <c r="K100" s="311">
        <v>20.071999999999999</v>
      </c>
      <c r="L100" s="308">
        <v>10.878</v>
      </c>
      <c r="O100" s="337"/>
      <c r="P100" s="305">
        <v>1.58</v>
      </c>
      <c r="Q100" s="324">
        <v>871</v>
      </c>
      <c r="R100" s="338">
        <v>5.8999999999999997E-2</v>
      </c>
      <c r="S100" s="338">
        <v>6.2E-2</v>
      </c>
      <c r="T100" s="338">
        <v>7.0000000000000007E-2</v>
      </c>
      <c r="U100" s="323"/>
      <c r="V100" s="322"/>
      <c r="W100" s="308">
        <v>95.52</v>
      </c>
      <c r="X100" s="332">
        <v>62.6</v>
      </c>
      <c r="Y100" s="331">
        <v>13.589</v>
      </c>
      <c r="AB100" s="300"/>
      <c r="AC100" s="300"/>
      <c r="AD100" s="300">
        <v>427</v>
      </c>
      <c r="AE100" s="300">
        <v>11</v>
      </c>
      <c r="AF100">
        <v>16.75</v>
      </c>
      <c r="AG100" s="302">
        <v>1.25</v>
      </c>
      <c r="AH100" s="302">
        <v>2.3361000000000001</v>
      </c>
      <c r="AI100" s="302">
        <f t="shared" si="3"/>
        <v>3.5861000000000001</v>
      </c>
      <c r="AK100" s="318">
        <v>10.785621000000001</v>
      </c>
      <c r="AL100" s="318">
        <v>3.0884559999999999</v>
      </c>
      <c r="AM100" s="313">
        <v>5940</v>
      </c>
      <c r="AR100" s="308">
        <v>34.283000000000001</v>
      </c>
      <c r="AT100">
        <v>646</v>
      </c>
      <c r="AW100" s="307">
        <v>25.414000000000001</v>
      </c>
      <c r="AY100" s="315">
        <v>3.8530000000000002</v>
      </c>
      <c r="AZ100" s="315">
        <v>3.14</v>
      </c>
      <c r="BA100" s="315">
        <v>0.71299999999999997</v>
      </c>
      <c r="BC100" s="339" t="s">
        <v>49</v>
      </c>
      <c r="BD100" s="56" t="s">
        <v>49</v>
      </c>
      <c r="BE100" s="56" t="s">
        <v>49</v>
      </c>
      <c r="BF100" s="56" t="s">
        <v>49</v>
      </c>
      <c r="BG100" s="56" t="s">
        <v>49</v>
      </c>
      <c r="BH100" s="56" t="s">
        <v>49</v>
      </c>
      <c r="BI100" s="56" t="s">
        <v>49</v>
      </c>
      <c r="BJ100" s="56" t="s">
        <v>49</v>
      </c>
      <c r="BK100" s="56" t="s">
        <v>49</v>
      </c>
      <c r="BL100" s="56" t="s">
        <v>49</v>
      </c>
      <c r="BM100" s="56" t="s">
        <v>49</v>
      </c>
      <c r="BN100" s="56" t="s">
        <v>49</v>
      </c>
      <c r="BO100" s="56" t="s">
        <v>49</v>
      </c>
      <c r="BP100" s="56" t="s">
        <v>49</v>
      </c>
      <c r="BQ100" s="56" t="s">
        <v>49</v>
      </c>
      <c r="BR100" s="56" t="s">
        <v>49</v>
      </c>
      <c r="BS100" s="56" t="s">
        <v>49</v>
      </c>
      <c r="BT100" s="56" t="s">
        <v>49</v>
      </c>
      <c r="BU100" s="56" t="s">
        <v>49</v>
      </c>
      <c r="BV100" s="56" t="s">
        <v>49</v>
      </c>
      <c r="BW100" s="56" t="s">
        <v>49</v>
      </c>
      <c r="BX100" s="56" t="s">
        <v>49</v>
      </c>
      <c r="BY100" s="56" t="s">
        <v>49</v>
      </c>
      <c r="BZ100" s="56" t="s">
        <v>49</v>
      </c>
      <c r="CA100" s="56" t="s">
        <v>49</v>
      </c>
      <c r="CB100" s="56" t="s">
        <v>49</v>
      </c>
      <c r="CC100" s="56" t="s">
        <v>49</v>
      </c>
      <c r="CD100" s="56" t="s">
        <v>49</v>
      </c>
      <c r="CE100" s="56" t="s">
        <v>49</v>
      </c>
      <c r="CF100" s="56" t="s">
        <v>49</v>
      </c>
      <c r="CG100" s="56" t="s">
        <v>49</v>
      </c>
      <c r="CH100" s="56" t="s">
        <v>49</v>
      </c>
      <c r="CI100" s="56" t="s">
        <v>49</v>
      </c>
      <c r="CJ100" s="56" t="s">
        <v>49</v>
      </c>
      <c r="CK100" s="56" t="s">
        <v>49</v>
      </c>
      <c r="CL100" s="56" t="s">
        <v>49</v>
      </c>
      <c r="CM100" s="56" t="s">
        <v>49</v>
      </c>
      <c r="CN100" s="56" t="s">
        <v>49</v>
      </c>
      <c r="CO100" s="56" t="s">
        <v>49</v>
      </c>
      <c r="CP100" s="56" t="s">
        <v>49</v>
      </c>
      <c r="CQ100" s="56" t="s">
        <v>49</v>
      </c>
      <c r="CR100" s="56" t="s">
        <v>49</v>
      </c>
      <c r="CS100" s="56" t="s">
        <v>49</v>
      </c>
      <c r="CT100" s="56" t="s">
        <v>49</v>
      </c>
      <c r="CU100" s="56" t="s">
        <v>49</v>
      </c>
      <c r="CV100" s="56" t="s">
        <v>49</v>
      </c>
      <c r="CW100" s="56" t="s">
        <v>49</v>
      </c>
      <c r="CX100" s="56" t="s">
        <v>49</v>
      </c>
      <c r="CY100" s="56" t="s">
        <v>49</v>
      </c>
      <c r="CZ100" s="56" t="s">
        <v>49</v>
      </c>
      <c r="DA100" s="56">
        <v>0.17</v>
      </c>
    </row>
    <row r="101" spans="1:105" x14ac:dyDescent="0.2">
      <c r="A101" s="44">
        <v>1922</v>
      </c>
      <c r="B101" s="296">
        <v>73</v>
      </c>
      <c r="C101" s="295">
        <v>23</v>
      </c>
      <c r="D101" s="333">
        <v>109.5</v>
      </c>
      <c r="E101" s="335"/>
      <c r="F101" s="334">
        <f t="shared" si="2"/>
        <v>1.5</v>
      </c>
      <c r="G101" s="333"/>
      <c r="H101" s="326">
        <v>50.9</v>
      </c>
      <c r="I101" s="325"/>
      <c r="J101" s="323">
        <v>25.1</v>
      </c>
      <c r="K101" s="311">
        <v>17.100000000000001</v>
      </c>
      <c r="L101" s="308">
        <v>9.3949999999999996</v>
      </c>
      <c r="O101" s="337"/>
      <c r="P101" s="305">
        <v>1.86</v>
      </c>
      <c r="Q101" s="324">
        <v>716</v>
      </c>
      <c r="R101" s="338">
        <v>6.0999999999999999E-2</v>
      </c>
      <c r="S101" s="338">
        <v>6.2E-2</v>
      </c>
      <c r="T101" s="338">
        <v>7.0000000000000007E-2</v>
      </c>
      <c r="U101" s="323"/>
      <c r="V101" s="322"/>
      <c r="W101" s="308">
        <v>98.17</v>
      </c>
      <c r="X101" s="332">
        <v>58.6</v>
      </c>
      <c r="Y101" s="331">
        <v>13.148999999999999</v>
      </c>
      <c r="AB101" s="300"/>
      <c r="AC101" s="300"/>
      <c r="AD101" s="300">
        <v>324</v>
      </c>
      <c r="AE101" s="300"/>
      <c r="AG101" s="302">
        <v>1.2330000000000001</v>
      </c>
      <c r="AH101" s="302">
        <v>1.9187000000000001</v>
      </c>
      <c r="AI101" s="302">
        <f t="shared" si="3"/>
        <v>3.1516999999999999</v>
      </c>
      <c r="AK101" s="318">
        <v>10.702256999999999</v>
      </c>
      <c r="AL101" s="318">
        <v>3.2810820000000001</v>
      </c>
      <c r="AM101" s="313">
        <v>3236</v>
      </c>
      <c r="AR101" s="308">
        <v>31.009</v>
      </c>
      <c r="AT101">
        <v>367</v>
      </c>
      <c r="AW101" s="307">
        <v>22.044</v>
      </c>
      <c r="AY101" s="315">
        <v>4.0259999999999998</v>
      </c>
      <c r="AZ101" s="315">
        <v>3.2890000000000001</v>
      </c>
      <c r="BA101" s="315">
        <v>0.73599999999999999</v>
      </c>
      <c r="BC101" s="339">
        <v>23.24</v>
      </c>
      <c r="BD101" s="56">
        <v>0.2</v>
      </c>
      <c r="BE101" s="56">
        <v>0.75</v>
      </c>
      <c r="BF101" s="56" t="s">
        <v>49</v>
      </c>
      <c r="BG101" s="56">
        <v>0.14000000000000001</v>
      </c>
      <c r="BH101" s="56" t="s">
        <v>49</v>
      </c>
      <c r="BI101" s="56" t="s">
        <v>49</v>
      </c>
      <c r="BJ101" s="56" t="s">
        <v>49</v>
      </c>
      <c r="BK101" s="56">
        <v>2.91</v>
      </c>
      <c r="BL101" s="56">
        <v>0.63</v>
      </c>
      <c r="BM101" s="56">
        <v>0.41</v>
      </c>
      <c r="BN101" s="56" t="s">
        <v>49</v>
      </c>
      <c r="BO101" s="56">
        <v>0.02</v>
      </c>
      <c r="BP101" s="56">
        <v>0.11</v>
      </c>
      <c r="BQ101" s="56">
        <v>0.11</v>
      </c>
      <c r="BR101" s="56">
        <v>7.0000000000000007E-2</v>
      </c>
      <c r="BS101" s="56" t="s">
        <v>49</v>
      </c>
      <c r="BT101" s="56">
        <v>0.32</v>
      </c>
      <c r="BU101" s="56">
        <v>0.11</v>
      </c>
      <c r="BV101" s="56">
        <v>0.09</v>
      </c>
      <c r="BW101" s="56">
        <v>0.75</v>
      </c>
      <c r="BX101" s="56" t="s">
        <v>49</v>
      </c>
      <c r="BY101" s="56" t="s">
        <v>49</v>
      </c>
      <c r="BZ101" s="56" t="s">
        <v>49</v>
      </c>
      <c r="CA101" s="56" t="s">
        <v>49</v>
      </c>
      <c r="CB101" s="56" t="s">
        <v>49</v>
      </c>
      <c r="CC101" s="56" t="s">
        <v>49</v>
      </c>
      <c r="CD101" s="56">
        <v>0.3</v>
      </c>
      <c r="CE101" s="56">
        <v>0.99</v>
      </c>
      <c r="CF101" s="56" t="s">
        <v>49</v>
      </c>
      <c r="CG101" s="56" t="s">
        <v>49</v>
      </c>
      <c r="CH101" s="56" t="s">
        <v>49</v>
      </c>
      <c r="CI101" s="56" t="s">
        <v>49</v>
      </c>
      <c r="CJ101" s="56" t="s">
        <v>49</v>
      </c>
      <c r="CK101" s="56" t="s">
        <v>49</v>
      </c>
      <c r="CL101" s="56" t="s">
        <v>49</v>
      </c>
      <c r="CM101" s="56" t="s">
        <v>49</v>
      </c>
      <c r="CN101" s="56" t="s">
        <v>49</v>
      </c>
      <c r="CO101" s="56" t="s">
        <v>49</v>
      </c>
      <c r="CP101" s="56" t="s">
        <v>49</v>
      </c>
      <c r="CQ101" s="56" t="s">
        <v>49</v>
      </c>
      <c r="CR101" s="56" t="s">
        <v>49</v>
      </c>
      <c r="CS101" s="56">
        <v>0.36</v>
      </c>
      <c r="CT101" s="56" t="s">
        <v>49</v>
      </c>
      <c r="CU101" s="56" t="s">
        <v>49</v>
      </c>
      <c r="CV101" s="56" t="s">
        <v>49</v>
      </c>
      <c r="CW101" s="56" t="s">
        <v>49</v>
      </c>
      <c r="CX101" s="56" t="s">
        <v>49</v>
      </c>
      <c r="CY101" s="56" t="s">
        <v>49</v>
      </c>
      <c r="CZ101" s="56" t="s">
        <v>49</v>
      </c>
      <c r="DA101" s="56" t="s">
        <v>49</v>
      </c>
    </row>
    <row r="102" spans="1:105" x14ac:dyDescent="0.2">
      <c r="A102" s="44">
        <v>1921</v>
      </c>
      <c r="B102" s="296">
        <v>73</v>
      </c>
      <c r="C102" s="295">
        <v>24</v>
      </c>
      <c r="D102" s="333">
        <v>106.2</v>
      </c>
      <c r="E102" s="335"/>
      <c r="F102" s="334">
        <f t="shared" si="2"/>
        <v>1.4547945205479453</v>
      </c>
      <c r="G102" s="333"/>
      <c r="H102" s="326">
        <v>49.2</v>
      </c>
      <c r="I102" s="325"/>
      <c r="J102" s="323">
        <v>23.7</v>
      </c>
      <c r="K102" s="311">
        <v>15.384</v>
      </c>
      <c r="L102" s="308">
        <v>8.8440999999999992</v>
      </c>
      <c r="O102" s="337"/>
      <c r="P102" s="305">
        <v>1.19</v>
      </c>
      <c r="Q102" s="324">
        <v>449</v>
      </c>
      <c r="R102" s="338">
        <v>6.2E-2</v>
      </c>
      <c r="S102" s="338">
        <v>6.2E-2</v>
      </c>
      <c r="T102" s="338">
        <v>7.2999999999999995E-2</v>
      </c>
      <c r="U102" s="323"/>
      <c r="V102" s="322"/>
      <c r="W102" s="308">
        <v>80.8</v>
      </c>
      <c r="X102" s="332">
        <v>57</v>
      </c>
      <c r="Y102" s="331">
        <v>13.215999999999999</v>
      </c>
      <c r="AB102" s="300"/>
      <c r="AC102" s="300"/>
      <c r="AD102" s="300">
        <v>475</v>
      </c>
      <c r="AE102" s="300"/>
      <c r="AG102" s="302">
        <v>1.0449999999999999</v>
      </c>
      <c r="AH102" s="302">
        <v>1.0944</v>
      </c>
      <c r="AI102" s="302">
        <f t="shared" si="3"/>
        <v>2.1394000000000002</v>
      </c>
      <c r="AK102" s="318">
        <v>10.221126</v>
      </c>
      <c r="AL102" s="318">
        <v>3.869891</v>
      </c>
      <c r="AM102" s="313">
        <v>1363</v>
      </c>
      <c r="AR102" s="308">
        <v>32.222999999999999</v>
      </c>
      <c r="AT102">
        <v>505</v>
      </c>
      <c r="AW102" s="307">
        <v>15.763</v>
      </c>
      <c r="AY102" s="315">
        <v>5.5709999999999997</v>
      </c>
      <c r="AZ102" s="315">
        <v>5.0620000000000003</v>
      </c>
      <c r="BA102" s="315">
        <v>0.50900000000000001</v>
      </c>
    </row>
    <row r="103" spans="1:105" x14ac:dyDescent="0.2">
      <c r="A103" s="44">
        <v>1920</v>
      </c>
      <c r="B103" s="296">
        <v>87</v>
      </c>
      <c r="C103" s="295">
        <v>26</v>
      </c>
      <c r="D103" s="333">
        <v>105.80000000000001</v>
      </c>
      <c r="E103" s="335"/>
      <c r="F103" s="334">
        <f t="shared" si="2"/>
        <v>1.2160919540229886</v>
      </c>
      <c r="G103" s="333"/>
      <c r="H103" s="326">
        <v>48.1</v>
      </c>
      <c r="I103" s="325"/>
      <c r="J103" s="323">
        <v>22.1</v>
      </c>
      <c r="K103" s="311">
        <v>14.1</v>
      </c>
      <c r="L103" s="308">
        <v>8.4810999999999996</v>
      </c>
      <c r="O103" s="337"/>
      <c r="P103" s="305">
        <v>1.08</v>
      </c>
      <c r="Q103" s="324">
        <v>217</v>
      </c>
      <c r="R103" s="338">
        <v>6.0999999999999999E-2</v>
      </c>
      <c r="S103" s="338">
        <v>6.2E-2</v>
      </c>
      <c r="T103" s="338">
        <v>7.0000000000000007E-2</v>
      </c>
      <c r="U103" s="323"/>
      <c r="V103" s="322"/>
      <c r="W103" s="308">
        <v>71.95</v>
      </c>
      <c r="X103" s="332">
        <v>57.7</v>
      </c>
      <c r="Y103" s="331">
        <v>12.778</v>
      </c>
      <c r="AB103" s="300"/>
      <c r="AC103" s="300"/>
      <c r="AD103" s="300">
        <v>314</v>
      </c>
      <c r="AE103" s="300"/>
      <c r="AG103" s="302">
        <v>0.98299999999999998</v>
      </c>
      <c r="AH103" s="302">
        <v>0.55310000000000004</v>
      </c>
      <c r="AI103" s="302">
        <f t="shared" si="3"/>
        <v>1.5361</v>
      </c>
      <c r="AK103" s="318">
        <v>8.4487719999999999</v>
      </c>
      <c r="AL103" s="318">
        <v>3.4537939999999998</v>
      </c>
      <c r="AM103" s="313">
        <v>997</v>
      </c>
      <c r="AR103" s="308">
        <v>34.1541</v>
      </c>
      <c r="AT103">
        <v>168</v>
      </c>
      <c r="AW103" s="307">
        <v>18.562000000000001</v>
      </c>
      <c r="AY103" s="315">
        <v>6.649</v>
      </c>
      <c r="AZ103" s="315">
        <v>6.3579999999999997</v>
      </c>
      <c r="BA103" s="315">
        <v>0.29099999999999998</v>
      </c>
      <c r="BC103" s="299"/>
      <c r="BD103" s="317"/>
      <c r="BE103" s="317"/>
      <c r="BG103" s="317"/>
      <c r="BK103" s="317"/>
      <c r="BL103" s="317"/>
      <c r="BM103" s="317"/>
      <c r="BO103" s="317"/>
      <c r="BP103" s="317"/>
      <c r="BQ103" s="317"/>
      <c r="BR103" s="317"/>
      <c r="BT103" s="317"/>
      <c r="BU103" s="317"/>
      <c r="BV103" s="317"/>
      <c r="BW103" s="317"/>
      <c r="CD103" s="317"/>
      <c r="CE103" s="317"/>
      <c r="CS103" s="317"/>
      <c r="DA103" s="317"/>
    </row>
    <row r="104" spans="1:105" x14ac:dyDescent="0.2">
      <c r="A104" s="44">
        <v>1919</v>
      </c>
      <c r="B104" s="296">
        <v>77</v>
      </c>
      <c r="C104" s="295">
        <v>27.4</v>
      </c>
      <c r="D104" s="336">
        <v>97.199999999999989</v>
      </c>
      <c r="E104" s="335"/>
      <c r="F104" s="334">
        <f t="shared" si="2"/>
        <v>1.2623376623376621</v>
      </c>
      <c r="G104" s="333"/>
      <c r="H104" s="326">
        <v>43.9</v>
      </c>
      <c r="I104" s="325"/>
      <c r="J104" s="323">
        <v>18.7</v>
      </c>
      <c r="K104" s="311">
        <v>12.089</v>
      </c>
      <c r="L104" s="308">
        <v>7.4268999999999998</v>
      </c>
      <c r="O104" s="337"/>
      <c r="P104" s="305">
        <v>1.61</v>
      </c>
      <c r="Q104" s="324">
        <v>315</v>
      </c>
      <c r="R104" s="324"/>
      <c r="S104" s="324"/>
      <c r="T104" s="324"/>
      <c r="U104" s="323"/>
      <c r="V104" s="322"/>
      <c r="W104" s="308">
        <v>107.23</v>
      </c>
      <c r="X104" s="332">
        <v>53.3</v>
      </c>
      <c r="Y104" s="331">
        <v>11.859</v>
      </c>
      <c r="AB104" s="300"/>
      <c r="AC104" s="300"/>
      <c r="AD104" s="300">
        <v>686</v>
      </c>
      <c r="AE104" s="300"/>
      <c r="AG104" s="302">
        <v>0.73899999999999999</v>
      </c>
      <c r="AH104" s="302">
        <v>0.94510000000000005</v>
      </c>
      <c r="AI104" s="302">
        <f t="shared" si="3"/>
        <v>1.6840999999999999</v>
      </c>
      <c r="AK104" s="318">
        <v>7.137365</v>
      </c>
      <c r="AL104" s="318">
        <v>2.6615470000000001</v>
      </c>
      <c r="AM104" s="313">
        <v>1207</v>
      </c>
      <c r="AR104" s="308">
        <v>27.849900000000002</v>
      </c>
      <c r="AT104">
        <v>63</v>
      </c>
      <c r="AW104" s="307">
        <v>17.122</v>
      </c>
      <c r="AY104" s="315">
        <v>5.13</v>
      </c>
      <c r="AZ104" s="315">
        <v>18.492999999999999</v>
      </c>
      <c r="BA104" s="315">
        <v>-13.363</v>
      </c>
      <c r="BC104" s="299"/>
      <c r="BD104" s="317"/>
      <c r="BE104" s="317"/>
      <c r="BG104" s="317"/>
      <c r="BK104" s="317"/>
      <c r="BL104" s="317"/>
      <c r="BM104" s="317"/>
      <c r="BO104" s="317"/>
      <c r="BP104" s="317"/>
      <c r="BQ104" s="317"/>
      <c r="BR104" s="317"/>
      <c r="BT104" s="317"/>
      <c r="BU104" s="317"/>
      <c r="BV104" s="317"/>
      <c r="BW104" s="317"/>
      <c r="CD104" s="317"/>
      <c r="CE104" s="317"/>
      <c r="CS104" s="317"/>
      <c r="DA104" s="317"/>
    </row>
    <row r="105" spans="1:105" x14ac:dyDescent="0.2">
      <c r="A105" s="44">
        <v>1918</v>
      </c>
      <c r="B105" s="296">
        <v>70</v>
      </c>
      <c r="C105" s="295">
        <v>14.6</v>
      </c>
      <c r="D105" s="336">
        <v>91.5</v>
      </c>
      <c r="E105" s="335"/>
      <c r="F105" s="334">
        <f t="shared" si="2"/>
        <v>1.3071428571428572</v>
      </c>
      <c r="G105" s="333"/>
      <c r="H105" s="326">
        <v>44.5</v>
      </c>
      <c r="I105" s="325"/>
      <c r="J105" s="323">
        <v>16.899999999999999</v>
      </c>
      <c r="K105" s="311">
        <v>11.428000000000001</v>
      </c>
      <c r="L105" s="308">
        <v>7.2881</v>
      </c>
      <c r="O105" s="337"/>
      <c r="P105" s="305">
        <v>1</v>
      </c>
      <c r="Q105" s="324">
        <v>118</v>
      </c>
      <c r="R105" s="324"/>
      <c r="S105" s="324"/>
      <c r="T105" s="324"/>
      <c r="U105" s="323"/>
      <c r="V105" s="322"/>
      <c r="W105" s="308">
        <v>82.2</v>
      </c>
      <c r="X105" s="332">
        <v>47</v>
      </c>
      <c r="Y105" s="331">
        <v>11.73</v>
      </c>
      <c r="AB105" s="300"/>
      <c r="AC105" s="300"/>
      <c r="AD105" s="300">
        <v>721</v>
      </c>
      <c r="AE105" s="300"/>
      <c r="AG105" s="302">
        <v>0.61</v>
      </c>
      <c r="AH105" s="302">
        <v>0.36809999999999998</v>
      </c>
      <c r="AI105" s="302">
        <f t="shared" si="3"/>
        <v>0.97809999999999997</v>
      </c>
      <c r="AK105" s="318">
        <v>6.5368599999999999</v>
      </c>
      <c r="AL105" s="318">
        <v>2.4892799999999999</v>
      </c>
      <c r="AM105" s="313">
        <v>1632</v>
      </c>
      <c r="AR105" s="308">
        <v>25.5731</v>
      </c>
      <c r="AT105">
        <v>47</v>
      </c>
      <c r="AW105" s="307">
        <v>9.6189999999999998</v>
      </c>
      <c r="AY105" s="315">
        <v>3.645</v>
      </c>
      <c r="AZ105" s="315">
        <v>12.677</v>
      </c>
      <c r="BA105" s="315">
        <v>-9.032</v>
      </c>
      <c r="BC105" s="299"/>
      <c r="BD105" s="317"/>
      <c r="BE105" s="317"/>
      <c r="BG105" s="317"/>
      <c r="BK105" s="317"/>
      <c r="BL105" s="317"/>
      <c r="BM105" s="317"/>
      <c r="BO105" s="317"/>
      <c r="BP105" s="317"/>
      <c r="BQ105" s="317"/>
      <c r="BR105" s="317"/>
      <c r="BT105" s="317"/>
      <c r="BU105" s="317"/>
      <c r="BV105" s="317"/>
      <c r="BW105" s="317"/>
      <c r="CD105" s="317"/>
      <c r="CE105" s="317"/>
      <c r="CS105" s="317"/>
      <c r="DA105" s="317"/>
    </row>
    <row r="106" spans="1:105" x14ac:dyDescent="0.2">
      <c r="A106" s="44">
        <v>1917</v>
      </c>
      <c r="B106" s="296">
        <v>55.12</v>
      </c>
      <c r="C106" s="295">
        <v>5.7</v>
      </c>
      <c r="D106" s="336">
        <v>82.4</v>
      </c>
      <c r="E106" s="335"/>
      <c r="F106" s="334">
        <f t="shared" si="2"/>
        <v>1.4949201741654574</v>
      </c>
      <c r="G106" s="333"/>
      <c r="H106" s="326">
        <v>38.700000000000003</v>
      </c>
      <c r="I106" s="325"/>
      <c r="J106" s="323">
        <v>15.9</v>
      </c>
      <c r="K106" s="311">
        <v>10.932</v>
      </c>
      <c r="L106" s="308">
        <v>7.2336</v>
      </c>
      <c r="Q106" s="324">
        <v>240</v>
      </c>
      <c r="R106" s="324"/>
      <c r="S106" s="324"/>
      <c r="T106" s="324"/>
      <c r="U106" s="323"/>
      <c r="V106" s="322"/>
      <c r="W106" s="308">
        <v>74.38</v>
      </c>
      <c r="X106" s="332">
        <v>43.7</v>
      </c>
      <c r="Y106" s="331">
        <v>11.946999999999999</v>
      </c>
      <c r="AB106" s="300"/>
      <c r="AC106" s="300"/>
      <c r="AD106" s="300">
        <v>979</v>
      </c>
      <c r="AE106" s="300"/>
      <c r="AG106" s="302">
        <v>0.77800000000000002</v>
      </c>
      <c r="AH106" s="302">
        <v>0.72199999999999998</v>
      </c>
      <c r="AI106" s="302">
        <f t="shared" si="3"/>
        <v>1.5</v>
      </c>
      <c r="AK106" s="318">
        <v>5.8258510000000001</v>
      </c>
      <c r="AL106" s="318">
        <v>2.0337719999999999</v>
      </c>
      <c r="AM106" s="313">
        <v>1906</v>
      </c>
      <c r="AR106" s="308">
        <v>23.631499999999999</v>
      </c>
      <c r="AT106">
        <v>49</v>
      </c>
      <c r="AW106" s="307">
        <v>9.6029999999999998</v>
      </c>
      <c r="AY106" s="315">
        <v>1.101</v>
      </c>
      <c r="AZ106" s="315">
        <v>1.954</v>
      </c>
      <c r="BA106" s="315">
        <v>-0.85299999999999998</v>
      </c>
      <c r="BC106" s="299"/>
      <c r="BD106" s="317"/>
      <c r="BE106" s="317"/>
      <c r="BG106" s="317"/>
      <c r="BK106" s="317"/>
      <c r="BL106" s="317"/>
      <c r="BM106" s="317"/>
      <c r="BO106" s="317"/>
      <c r="BP106" s="317"/>
      <c r="BQ106" s="317"/>
      <c r="BR106" s="317"/>
      <c r="BT106" s="317"/>
      <c r="BU106" s="317"/>
      <c r="BV106" s="317"/>
      <c r="BW106" s="317"/>
      <c r="CD106" s="317"/>
      <c r="CE106" s="317"/>
      <c r="CS106" s="317"/>
      <c r="DA106" s="317"/>
    </row>
    <row r="107" spans="1:105" ht="17" thickBot="1" x14ac:dyDescent="0.25">
      <c r="A107" s="44">
        <v>1916</v>
      </c>
      <c r="B107" s="296">
        <v>46.11</v>
      </c>
      <c r="C107" s="295">
        <v>3.609</v>
      </c>
      <c r="D107" s="330">
        <v>76.5</v>
      </c>
      <c r="E107" s="329"/>
      <c r="F107" s="328">
        <f t="shared" si="2"/>
        <v>1.6590761223162005</v>
      </c>
      <c r="G107" s="327"/>
      <c r="H107" s="326">
        <v>36.299999999999997</v>
      </c>
      <c r="I107" s="325"/>
      <c r="J107" s="323">
        <v>14.3</v>
      </c>
      <c r="K107" s="311">
        <v>9.8759999999999994</v>
      </c>
      <c r="L107" s="308">
        <v>6.6783999999999999</v>
      </c>
      <c r="Q107" s="324">
        <v>437</v>
      </c>
      <c r="R107" s="324"/>
      <c r="S107" s="324"/>
      <c r="T107" s="324"/>
      <c r="U107" s="323"/>
      <c r="V107" s="322"/>
      <c r="W107" s="308">
        <v>95</v>
      </c>
      <c r="X107" s="321">
        <v>40.200000000000003</v>
      </c>
      <c r="Y107" s="319">
        <v>12</v>
      </c>
      <c r="AB107" s="300"/>
      <c r="AC107" s="300"/>
      <c r="AD107" s="300">
        <v>1098</v>
      </c>
      <c r="AE107" s="300"/>
      <c r="AG107" s="302">
        <v>0.877</v>
      </c>
      <c r="AH107" s="302">
        <v>1.2019</v>
      </c>
      <c r="AI107" s="302">
        <f t="shared" si="3"/>
        <v>2.0789</v>
      </c>
      <c r="AK107" s="318">
        <v>5.2564250000000001</v>
      </c>
      <c r="AL107" s="318">
        <v>1.7476590000000001</v>
      </c>
      <c r="AM107" s="313">
        <v>1658</v>
      </c>
      <c r="AR107" s="308">
        <v>20.833400000000001</v>
      </c>
      <c r="AT107">
        <v>52</v>
      </c>
      <c r="AW107" s="307">
        <v>14.298999999999999</v>
      </c>
      <c r="AY107" s="315">
        <v>0.76100000000000001</v>
      </c>
      <c r="AZ107" s="315">
        <v>0.71299999999999997</v>
      </c>
      <c r="BA107" s="315">
        <v>4.8000000000000001E-2</v>
      </c>
      <c r="BC107" s="299"/>
      <c r="BD107" s="317"/>
      <c r="BE107" s="317"/>
      <c r="BG107" s="317"/>
      <c r="BK107" s="317"/>
      <c r="BL107" s="317"/>
      <c r="BM107" s="317"/>
      <c r="BO107" s="317"/>
      <c r="BP107" s="317"/>
      <c r="BQ107" s="317"/>
      <c r="BR107" s="317"/>
      <c r="BT107" s="317"/>
      <c r="BU107" s="317"/>
      <c r="BV107" s="317"/>
      <c r="BW107" s="317"/>
      <c r="CD107" s="317"/>
      <c r="CE107" s="317"/>
      <c r="CS107" s="317"/>
      <c r="DA107" s="317"/>
    </row>
    <row r="108" spans="1:105" ht="15" customHeight="1" thickTop="1" x14ac:dyDescent="0.2">
      <c r="A108" s="44">
        <v>1915</v>
      </c>
      <c r="B108" s="296">
        <v>36.47</v>
      </c>
      <c r="C108" s="295">
        <v>3.06</v>
      </c>
      <c r="D108" s="320">
        <f t="shared" ref="D108:D133" si="4">Y108+AS108</f>
        <v>27.890999999999998</v>
      </c>
      <c r="E108" s="298">
        <v>47.41</v>
      </c>
      <c r="F108" s="297">
        <f t="shared" ref="F108:F139" si="5">E108/B108</f>
        <v>1.2999725802029065</v>
      </c>
      <c r="G108" s="298"/>
      <c r="H108" s="29"/>
      <c r="K108" s="311">
        <v>9.3049999999999997</v>
      </c>
      <c r="L108" s="308">
        <v>6.3548</v>
      </c>
      <c r="Q108" s="309">
        <v>433</v>
      </c>
      <c r="R108" s="309"/>
      <c r="S108" s="309"/>
      <c r="T108" s="309"/>
      <c r="V108" s="287"/>
      <c r="W108" s="308">
        <v>99.15</v>
      </c>
      <c r="X108" s="29"/>
      <c r="Y108" s="319">
        <v>12.132999999999999</v>
      </c>
      <c r="AB108" s="300"/>
      <c r="AC108" s="300"/>
      <c r="AD108" s="300">
        <v>933</v>
      </c>
      <c r="AE108" s="300"/>
      <c r="AG108" s="302">
        <v>0.73499999999999999</v>
      </c>
      <c r="AH108" s="302">
        <v>1.2339</v>
      </c>
      <c r="AI108" s="302">
        <f t="shared" si="3"/>
        <v>1.9689000000000001</v>
      </c>
      <c r="AK108" s="318">
        <v>4.9907849999999998</v>
      </c>
      <c r="AL108" s="318">
        <v>1.605958</v>
      </c>
      <c r="AM108" s="313">
        <v>1246</v>
      </c>
      <c r="AQ108" s="316"/>
      <c r="AR108" s="308">
        <v>18.4558</v>
      </c>
      <c r="AS108" s="44">
        <v>15.757999999999999</v>
      </c>
      <c r="AT108">
        <v>152</v>
      </c>
      <c r="AW108" s="307">
        <v>13.789</v>
      </c>
      <c r="AY108" s="315">
        <v>0.68300000000000005</v>
      </c>
      <c r="AZ108" s="315">
        <v>0.746</v>
      </c>
      <c r="BA108" s="315">
        <v>-6.3E-2</v>
      </c>
      <c r="BC108" s="299"/>
      <c r="BD108" s="317"/>
      <c r="BE108" s="317"/>
      <c r="BG108" s="317"/>
      <c r="BK108" s="317"/>
      <c r="BL108" s="317"/>
      <c r="BM108" s="317"/>
      <c r="BO108" s="317"/>
      <c r="BP108" s="317"/>
      <c r="BQ108" s="317"/>
      <c r="BR108" s="317"/>
      <c r="BT108" s="317"/>
      <c r="BU108" s="317"/>
      <c r="BV108" s="317"/>
      <c r="BW108" s="317"/>
      <c r="CD108" s="317"/>
      <c r="CE108" s="317"/>
      <c r="CS108" s="317"/>
      <c r="DA108" s="317"/>
    </row>
    <row r="109" spans="1:105" x14ac:dyDescent="0.2">
      <c r="A109" s="301">
        <v>1914</v>
      </c>
      <c r="B109" s="296">
        <v>34.47</v>
      </c>
      <c r="C109" s="295">
        <v>2.91</v>
      </c>
      <c r="D109" s="298">
        <f t="shared" si="4"/>
        <v>26.905999999999999</v>
      </c>
      <c r="E109" s="298">
        <v>43.09</v>
      </c>
      <c r="F109" s="297">
        <f t="shared" si="5"/>
        <v>1.2500725268349291</v>
      </c>
      <c r="H109" s="29"/>
      <c r="K109" s="311">
        <v>8.8620000000000001</v>
      </c>
      <c r="L109" s="308">
        <v>6.0930999999999997</v>
      </c>
      <c r="Q109" s="309">
        <v>421</v>
      </c>
      <c r="R109" s="309"/>
      <c r="S109" s="309"/>
      <c r="T109" s="309"/>
      <c r="V109" s="287"/>
      <c r="W109" s="308">
        <v>54.58</v>
      </c>
      <c r="X109" s="29"/>
      <c r="Y109" s="56">
        <v>11.567</v>
      </c>
      <c r="AB109" s="300"/>
      <c r="AC109" s="300"/>
      <c r="AD109" s="300">
        <v>1532</v>
      </c>
      <c r="AE109" s="300"/>
      <c r="AF109" s="312"/>
      <c r="AG109" s="302">
        <v>0.52129999999999999</v>
      </c>
      <c r="AH109" s="302">
        <v>1.1513</v>
      </c>
      <c r="AI109" s="302">
        <f t="shared" si="3"/>
        <v>1.6726000000000001</v>
      </c>
      <c r="AK109" s="318">
        <v>4.7073580000000002</v>
      </c>
      <c r="AL109" s="318">
        <v>1.5969660000000001</v>
      </c>
      <c r="AM109" s="313">
        <v>1045</v>
      </c>
      <c r="AQ109" s="316"/>
      <c r="AR109" s="308">
        <v>17.917000000000002</v>
      </c>
      <c r="AS109" s="44">
        <v>15.339</v>
      </c>
      <c r="AT109">
        <v>151</v>
      </c>
      <c r="AW109" s="307">
        <v>11.061999999999999</v>
      </c>
      <c r="AY109" s="315">
        <v>0.72499999999999998</v>
      </c>
      <c r="AZ109" s="315">
        <v>0.72599999999999998</v>
      </c>
      <c r="BA109" s="315">
        <v>0</v>
      </c>
      <c r="BC109" s="299"/>
      <c r="BD109" s="317"/>
      <c r="BE109" s="317"/>
      <c r="BG109" s="317"/>
      <c r="BK109" s="317"/>
      <c r="BL109" s="317"/>
      <c r="BM109" s="317"/>
      <c r="BO109" s="317"/>
      <c r="BP109" s="317"/>
      <c r="BQ109" s="317"/>
      <c r="BR109" s="317"/>
      <c r="BT109" s="317"/>
      <c r="BU109" s="317"/>
      <c r="BV109" s="317"/>
      <c r="BW109" s="317"/>
      <c r="CD109" s="317"/>
      <c r="CE109" s="317"/>
      <c r="CS109" s="317"/>
      <c r="DA109" s="317"/>
    </row>
    <row r="110" spans="1:105" x14ac:dyDescent="0.2">
      <c r="A110" s="44">
        <v>1913</v>
      </c>
      <c r="B110" s="296">
        <v>36.81</v>
      </c>
      <c r="C110" s="295">
        <v>2.92</v>
      </c>
      <c r="D110" s="298">
        <f t="shared" si="4"/>
        <v>25.811</v>
      </c>
      <c r="E110" s="298">
        <v>40.49</v>
      </c>
      <c r="F110" s="297">
        <f t="shared" si="5"/>
        <v>1.0999728334691661</v>
      </c>
      <c r="H110" s="29"/>
      <c r="K110" s="311">
        <v>7.5810000000000004</v>
      </c>
      <c r="L110" s="308">
        <v>5.8936999999999999</v>
      </c>
      <c r="Q110" s="309">
        <v>421</v>
      </c>
      <c r="R110" s="309"/>
      <c r="S110" s="309"/>
      <c r="T110" s="309"/>
      <c r="V110" s="287"/>
      <c r="W110" s="308">
        <v>78.78</v>
      </c>
      <c r="X110" s="29"/>
      <c r="Y110" s="56">
        <v>11.185</v>
      </c>
      <c r="AB110" s="300"/>
      <c r="AC110" s="300"/>
      <c r="AD110" s="300">
        <v>3071</v>
      </c>
      <c r="AE110" s="300"/>
      <c r="AF110" s="312"/>
      <c r="AG110" s="302">
        <v>0.69489999999999996</v>
      </c>
      <c r="AH110" s="302">
        <v>1.2007000000000001</v>
      </c>
      <c r="AI110" s="302">
        <f t="shared" si="3"/>
        <v>1.8956</v>
      </c>
      <c r="AK110" s="318">
        <v>4.3476790000000003</v>
      </c>
      <c r="AL110" s="318">
        <v>1.5200070000000001</v>
      </c>
      <c r="AM110" s="313">
        <v>942</v>
      </c>
      <c r="AQ110" s="316"/>
      <c r="AR110" s="308">
        <v>17.124700000000001</v>
      </c>
      <c r="AS110" s="44">
        <v>14.625999999999999</v>
      </c>
      <c r="AT110">
        <v>105</v>
      </c>
      <c r="AW110" s="307">
        <v>11.007</v>
      </c>
      <c r="AY110" s="315">
        <v>0.71399999999999997</v>
      </c>
      <c r="AZ110" s="315">
        <v>0.71499999999999997</v>
      </c>
      <c r="BA110" s="315">
        <v>0</v>
      </c>
      <c r="BC110" s="299"/>
      <c r="BD110" s="317"/>
      <c r="BE110" s="317"/>
      <c r="BG110" s="317"/>
      <c r="BK110" s="317"/>
      <c r="BL110" s="317"/>
      <c r="BM110" s="317"/>
      <c r="BO110" s="317"/>
      <c r="BP110" s="317"/>
      <c r="BQ110" s="317"/>
      <c r="BR110" s="317"/>
      <c r="BT110" s="317"/>
      <c r="BU110" s="317"/>
      <c r="BV110" s="317"/>
      <c r="BW110" s="317"/>
      <c r="CD110" s="317"/>
      <c r="CE110" s="317"/>
      <c r="CS110" s="317"/>
      <c r="DA110" s="317"/>
    </row>
    <row r="111" spans="1:105" x14ac:dyDescent="0.2">
      <c r="A111" s="44">
        <v>1912</v>
      </c>
      <c r="B111" s="296">
        <v>35.090000000000003</v>
      </c>
      <c r="C111" s="295">
        <v>2.87</v>
      </c>
      <c r="D111" s="298">
        <f t="shared" si="4"/>
        <v>25.082999999999998</v>
      </c>
      <c r="E111" s="298">
        <v>36.42</v>
      </c>
      <c r="F111" s="297">
        <f t="shared" si="5"/>
        <v>1.0379025363351382</v>
      </c>
      <c r="H111" s="29"/>
      <c r="K111" s="311">
        <v>7.5810000000000004</v>
      </c>
      <c r="L111" s="308">
        <v>5.4417</v>
      </c>
      <c r="Q111" s="309">
        <v>426</v>
      </c>
      <c r="R111" s="309"/>
      <c r="S111" s="309"/>
      <c r="T111" s="309"/>
      <c r="V111" s="287"/>
      <c r="W111" s="308">
        <v>87.87</v>
      </c>
      <c r="X111" s="29"/>
      <c r="Y111" s="56">
        <v>11.13</v>
      </c>
      <c r="AB111" s="300"/>
      <c r="AC111" s="300"/>
      <c r="AD111" s="300">
        <v>2997</v>
      </c>
      <c r="AE111" s="300"/>
      <c r="AF111" s="312"/>
      <c r="AG111" s="302">
        <v>0.97799999999999998</v>
      </c>
      <c r="AH111" s="302">
        <v>1.2470000000000001</v>
      </c>
      <c r="AI111" s="302">
        <f t="shared" si="3"/>
        <v>2.2250000000000001</v>
      </c>
      <c r="AK111" s="318">
        <v>3.9297580000000001</v>
      </c>
      <c r="AL111" s="318">
        <v>1.3797569999999999</v>
      </c>
      <c r="AM111" s="313">
        <v>837</v>
      </c>
      <c r="AQ111" s="316"/>
      <c r="AR111" s="308">
        <v>16.2117</v>
      </c>
      <c r="AS111" s="44">
        <v>13.952999999999999</v>
      </c>
      <c r="AT111">
        <v>80</v>
      </c>
      <c r="AW111" s="307">
        <v>11.625999999999999</v>
      </c>
      <c r="AY111" s="315">
        <v>0.69299999999999995</v>
      </c>
      <c r="AZ111" s="315">
        <v>0.69</v>
      </c>
      <c r="BA111" s="315">
        <v>0</v>
      </c>
      <c r="BC111" s="299"/>
      <c r="BD111" s="317"/>
      <c r="BE111" s="317"/>
      <c r="BG111" s="317"/>
      <c r="BK111" s="317"/>
      <c r="BL111" s="317"/>
      <c r="BM111" s="317"/>
      <c r="BP111" s="317"/>
      <c r="BQ111" s="317"/>
      <c r="BR111" s="317"/>
      <c r="BT111" s="317"/>
      <c r="BU111" s="317"/>
      <c r="BV111" s="317"/>
      <c r="BW111" s="317"/>
      <c r="CD111" s="317"/>
      <c r="CE111" s="317"/>
      <c r="CS111" s="317"/>
      <c r="DA111" s="317"/>
    </row>
    <row r="112" spans="1:105" x14ac:dyDescent="0.2">
      <c r="A112" s="44">
        <v>1911</v>
      </c>
      <c r="B112" s="296">
        <v>32.39</v>
      </c>
      <c r="C112" s="295">
        <v>2.77</v>
      </c>
      <c r="D112" s="298">
        <f t="shared" si="4"/>
        <v>23.783999999999999</v>
      </c>
      <c r="E112" s="298">
        <v>34.24</v>
      </c>
      <c r="F112" s="297">
        <f t="shared" si="5"/>
        <v>1.0571163939487496</v>
      </c>
      <c r="H112" s="29"/>
      <c r="K112" s="311">
        <v>7.23</v>
      </c>
      <c r="L112" s="308">
        <v>5.0479000000000003</v>
      </c>
      <c r="Q112" s="309">
        <v>395</v>
      </c>
      <c r="R112" s="309"/>
      <c r="S112" s="309"/>
      <c r="T112" s="309"/>
      <c r="W112" s="308">
        <v>81.58</v>
      </c>
      <c r="X112" s="29"/>
      <c r="Y112" s="56">
        <v>10.738</v>
      </c>
      <c r="AB112" s="300"/>
      <c r="AC112" s="300"/>
      <c r="AD112" s="300">
        <v>3066</v>
      </c>
      <c r="AE112" s="300"/>
      <c r="AF112" s="312"/>
      <c r="AG112" s="302">
        <v>0.98180000000000001</v>
      </c>
      <c r="AH112" s="302">
        <v>1.1460999999999999</v>
      </c>
      <c r="AI112" s="302">
        <f t="shared" si="3"/>
        <v>2.1278999999999999</v>
      </c>
      <c r="AK112" s="318">
        <v>3.5221209999999998</v>
      </c>
      <c r="AL112" s="318">
        <v>1.3383339999999999</v>
      </c>
      <c r="AM112" s="313">
        <v>679</v>
      </c>
      <c r="AQ112" s="316"/>
      <c r="AR112" s="308">
        <v>15.1919</v>
      </c>
      <c r="AS112" s="44">
        <v>13.045999999999999</v>
      </c>
      <c r="AT112">
        <v>87</v>
      </c>
      <c r="AW112" s="307">
        <v>11.743</v>
      </c>
      <c r="AY112" s="315">
        <v>0.70199999999999996</v>
      </c>
      <c r="AZ112" s="315">
        <v>0.69099999999999995</v>
      </c>
      <c r="BA112" s="315">
        <v>1.0999999999999999E-2</v>
      </c>
      <c r="BC112" s="299"/>
      <c r="BD112" s="317"/>
      <c r="BE112" s="317"/>
      <c r="BG112" s="317"/>
      <c r="BK112" s="317"/>
      <c r="BL112" s="317"/>
      <c r="BM112" s="317"/>
      <c r="BO112" s="317"/>
      <c r="BP112" s="317"/>
      <c r="BQ112" s="317"/>
      <c r="BR112" s="317"/>
      <c r="BT112" s="317"/>
      <c r="BU112" s="317"/>
      <c r="BV112" s="317"/>
      <c r="BW112" s="317"/>
      <c r="CD112" s="317"/>
      <c r="CE112" s="317"/>
      <c r="CS112" s="317"/>
    </row>
    <row r="113" spans="1:105" x14ac:dyDescent="0.2">
      <c r="A113" s="44">
        <v>1910</v>
      </c>
      <c r="B113" s="296">
        <v>31.45</v>
      </c>
      <c r="C113" s="295">
        <v>2.65</v>
      </c>
      <c r="D113" s="298">
        <f t="shared" si="4"/>
        <v>22.825000000000003</v>
      </c>
      <c r="E113" s="298">
        <v>32.97</v>
      </c>
      <c r="F113" s="297">
        <f t="shared" si="5"/>
        <v>1.0483306836248012</v>
      </c>
      <c r="G113" s="298"/>
      <c r="H113" s="29"/>
      <c r="K113" s="311">
        <v>6.9059999999999997</v>
      </c>
      <c r="L113" s="308">
        <v>4.6840000000000002</v>
      </c>
      <c r="Q113" s="309">
        <v>387</v>
      </c>
      <c r="R113" s="309"/>
      <c r="S113" s="309"/>
      <c r="T113" s="309"/>
      <c r="W113" s="308">
        <v>81.41</v>
      </c>
      <c r="X113" s="29"/>
      <c r="Y113" s="56">
        <v>10.304</v>
      </c>
      <c r="AB113" s="300"/>
      <c r="AC113" s="300"/>
      <c r="AD113" s="300">
        <v>4122</v>
      </c>
      <c r="AE113" s="300"/>
      <c r="AF113" s="312"/>
      <c r="AG113" s="302">
        <v>0.92310000000000003</v>
      </c>
      <c r="AH113" s="302">
        <v>1.1197999999999999</v>
      </c>
      <c r="AI113" s="302">
        <f t="shared" si="3"/>
        <v>2.0428999999999999</v>
      </c>
      <c r="AK113" s="318">
        <v>3.2078630000000001</v>
      </c>
      <c r="AL113" s="318">
        <v>1.339699</v>
      </c>
      <c r="AM113" s="313">
        <v>849</v>
      </c>
      <c r="AQ113" s="316"/>
      <c r="AR113" s="308">
        <v>14.558</v>
      </c>
      <c r="AS113" s="44">
        <v>12.521000000000001</v>
      </c>
      <c r="AT113">
        <v>63</v>
      </c>
      <c r="AW113" s="307">
        <v>11.872</v>
      </c>
      <c r="AY113" s="315">
        <v>0.67600000000000005</v>
      </c>
      <c r="AZ113" s="315">
        <v>0.69399999999999995</v>
      </c>
      <c r="BA113" s="315">
        <v>-1.7999999999999999E-2</v>
      </c>
      <c r="DA113" s="317"/>
    </row>
    <row r="114" spans="1:105" x14ac:dyDescent="0.2">
      <c r="A114" s="44">
        <v>1909</v>
      </c>
      <c r="B114" s="296">
        <v>30.09</v>
      </c>
      <c r="C114" s="295">
        <v>2.64</v>
      </c>
      <c r="D114" s="298">
        <f t="shared" si="4"/>
        <v>21.247</v>
      </c>
      <c r="E114" s="298">
        <v>30.95</v>
      </c>
      <c r="F114" s="297">
        <f t="shared" si="5"/>
        <v>1.0285809238949817</v>
      </c>
      <c r="G114" s="298"/>
      <c r="H114" s="29"/>
      <c r="K114" s="311">
        <v>6.524</v>
      </c>
      <c r="L114" s="308">
        <v>4.1680999999999999</v>
      </c>
      <c r="Q114" s="309">
        <v>492</v>
      </c>
      <c r="R114" s="309"/>
      <c r="S114" s="309"/>
      <c r="T114" s="309"/>
      <c r="W114" s="308">
        <v>99.05</v>
      </c>
      <c r="X114" s="29"/>
      <c r="Y114" s="310">
        <v>9.8019999999999996</v>
      </c>
      <c r="AB114" s="300"/>
      <c r="AC114" s="300"/>
      <c r="AD114" s="300">
        <v>3748</v>
      </c>
      <c r="AE114" s="300"/>
      <c r="AF114" s="312"/>
      <c r="AG114" s="302">
        <v>0.83620000000000005</v>
      </c>
      <c r="AH114" s="302">
        <v>1.2593000000000001</v>
      </c>
      <c r="AI114" s="302">
        <f t="shared" si="3"/>
        <v>2.0955000000000004</v>
      </c>
      <c r="AM114" s="313">
        <v>797</v>
      </c>
      <c r="AQ114" s="316"/>
      <c r="AR114" s="308">
        <v>13.168100000000001</v>
      </c>
      <c r="AS114" s="44">
        <v>11.445</v>
      </c>
      <c r="AT114">
        <v>79</v>
      </c>
      <c r="AW114" s="307">
        <v>12.304</v>
      </c>
      <c r="AY114" s="315">
        <v>0.60399999999999998</v>
      </c>
      <c r="AZ114" s="315">
        <v>0.69399999999999995</v>
      </c>
      <c r="BA114" s="315">
        <v>-8.8999999999999996E-2</v>
      </c>
      <c r="BC114" s="299"/>
      <c r="BD114" s="317"/>
      <c r="BE114" s="317"/>
      <c r="BG114" s="317"/>
      <c r="BK114" s="317"/>
      <c r="BL114" s="317"/>
      <c r="BM114" s="317"/>
      <c r="BO114" s="317"/>
      <c r="BP114" s="317"/>
      <c r="BQ114" s="317"/>
      <c r="BR114" s="317"/>
      <c r="BT114" s="317"/>
      <c r="BU114" s="317"/>
      <c r="BV114" s="317"/>
      <c r="BW114" s="317"/>
      <c r="CD114" s="317"/>
      <c r="CE114" s="317"/>
      <c r="CS114" s="317"/>
    </row>
    <row r="115" spans="1:105" x14ac:dyDescent="0.2">
      <c r="A115" s="44">
        <v>1908</v>
      </c>
      <c r="B115" s="296">
        <v>26.92</v>
      </c>
      <c r="C115" s="295">
        <v>2.63</v>
      </c>
      <c r="D115" s="298">
        <f t="shared" si="4"/>
        <v>19.831</v>
      </c>
      <c r="E115" s="298">
        <v>28.5</v>
      </c>
      <c r="F115" s="297">
        <f t="shared" si="5"/>
        <v>1.0586924219910847</v>
      </c>
      <c r="G115" s="298"/>
      <c r="H115" s="29"/>
      <c r="K115" s="311">
        <v>6.1970000000000001</v>
      </c>
      <c r="L115" s="308">
        <v>3.8700999999999999</v>
      </c>
      <c r="Q115" s="309">
        <v>416</v>
      </c>
      <c r="R115" s="309"/>
      <c r="S115" s="309"/>
      <c r="T115" s="309"/>
      <c r="W115" s="308">
        <v>86.15</v>
      </c>
      <c r="X115" s="29"/>
      <c r="Y115" s="310">
        <v>9.3940000000000001</v>
      </c>
      <c r="AB115" s="300"/>
      <c r="AC115" s="300"/>
      <c r="AD115" s="300">
        <v>3214</v>
      </c>
      <c r="AE115" s="300"/>
      <c r="AF115" s="312"/>
      <c r="AG115" s="302">
        <v>0.63439999999999996</v>
      </c>
      <c r="AH115" s="302">
        <v>0.95240000000000002</v>
      </c>
      <c r="AI115" s="302">
        <f t="shared" si="3"/>
        <v>1.5868</v>
      </c>
      <c r="AM115" s="313">
        <v>835</v>
      </c>
      <c r="AQ115" s="316"/>
      <c r="AR115" s="308">
        <v>12.203099999999999</v>
      </c>
      <c r="AS115" s="44">
        <v>10.436999999999999</v>
      </c>
      <c r="AT115">
        <v>155</v>
      </c>
      <c r="AW115" s="307">
        <v>10.576000000000001</v>
      </c>
      <c r="AY115" s="315">
        <v>0.60199999999999998</v>
      </c>
      <c r="AZ115" s="315">
        <v>0.65900000000000003</v>
      </c>
      <c r="BA115" s="315">
        <v>-5.7000000000000002E-2</v>
      </c>
    </row>
    <row r="116" spans="1:105" x14ac:dyDescent="0.2">
      <c r="A116" s="301">
        <v>1907</v>
      </c>
      <c r="B116" s="296">
        <v>29.08</v>
      </c>
      <c r="C116" s="295">
        <v>2.46</v>
      </c>
      <c r="D116" s="298">
        <f t="shared" si="4"/>
        <v>19.488</v>
      </c>
      <c r="E116" s="298">
        <v>28.84</v>
      </c>
      <c r="F116" s="297">
        <f t="shared" si="5"/>
        <v>0.99174690508940855</v>
      </c>
      <c r="G116" s="298"/>
      <c r="H116" s="29"/>
      <c r="K116" s="311">
        <v>5.9729999999999999</v>
      </c>
      <c r="L116" s="308">
        <v>3.7785000000000002</v>
      </c>
      <c r="Q116" s="309">
        <v>432</v>
      </c>
      <c r="R116" s="309"/>
      <c r="S116" s="309"/>
      <c r="T116" s="309"/>
      <c r="W116" s="308">
        <v>58.75</v>
      </c>
      <c r="X116" s="29"/>
      <c r="Y116" s="310">
        <v>8.7249999999999996</v>
      </c>
      <c r="AB116" s="300"/>
      <c r="AC116" s="300"/>
      <c r="AD116" s="300">
        <v>5212</v>
      </c>
      <c r="AE116" s="300"/>
      <c r="AF116" s="312"/>
      <c r="AG116" s="302">
        <v>0.83599999999999997</v>
      </c>
      <c r="AH116" s="302">
        <v>0.9597</v>
      </c>
      <c r="AI116" s="302">
        <f t="shared" ref="AI116:AI147" si="6">AH116+AG116</f>
        <v>1.7957000000000001</v>
      </c>
      <c r="AM116" s="313">
        <v>1065</v>
      </c>
      <c r="AQ116" s="316"/>
      <c r="AR116" s="308">
        <v>12.704499999999999</v>
      </c>
      <c r="AS116" s="44">
        <v>10.763</v>
      </c>
      <c r="AT116">
        <v>91</v>
      </c>
      <c r="AW116" s="307">
        <v>7.7560000000000002</v>
      </c>
      <c r="AY116" s="315">
        <v>0.66600000000000004</v>
      </c>
      <c r="AZ116" s="315">
        <v>0.57899999999999996</v>
      </c>
      <c r="BA116" s="315">
        <v>8.6999999999999994E-2</v>
      </c>
    </row>
    <row r="117" spans="1:105" x14ac:dyDescent="0.2">
      <c r="A117" s="44">
        <v>1906</v>
      </c>
      <c r="B117" s="296">
        <v>28.3</v>
      </c>
      <c r="C117" s="295">
        <v>2.34</v>
      </c>
      <c r="D117" s="298">
        <f t="shared" si="4"/>
        <v>17.658999999999999</v>
      </c>
      <c r="E117" s="298">
        <v>26.76</v>
      </c>
      <c r="F117" s="297">
        <f t="shared" si="5"/>
        <v>0.94558303886925799</v>
      </c>
      <c r="G117" s="298"/>
      <c r="H117" s="29"/>
      <c r="K117" s="311">
        <v>5.8040000000000003</v>
      </c>
      <c r="L117" s="308">
        <v>3.5516999999999999</v>
      </c>
      <c r="Q117" s="309">
        <v>487</v>
      </c>
      <c r="R117" s="309"/>
      <c r="S117" s="309"/>
      <c r="T117" s="309"/>
      <c r="W117" s="308">
        <v>94.35</v>
      </c>
      <c r="X117" s="29"/>
      <c r="Y117" s="310">
        <v>7.766</v>
      </c>
      <c r="AB117" s="300"/>
      <c r="AC117" s="300"/>
      <c r="AD117" s="300">
        <v>5623</v>
      </c>
      <c r="AE117" s="300"/>
      <c r="AF117" s="312"/>
      <c r="AG117" s="302">
        <v>0.97609999999999997</v>
      </c>
      <c r="AH117" s="302">
        <v>1.0457000000000001</v>
      </c>
      <c r="AI117" s="302">
        <f t="shared" si="6"/>
        <v>2.0217999999999998</v>
      </c>
      <c r="AM117" s="313">
        <v>844</v>
      </c>
      <c r="AQ117" s="316"/>
      <c r="AR117" s="308">
        <v>11.765700000000001</v>
      </c>
      <c r="AS117" s="44">
        <v>9.8930000000000007</v>
      </c>
      <c r="AT117">
        <v>53</v>
      </c>
      <c r="AW117" s="307">
        <v>10.257</v>
      </c>
      <c r="AY117" s="315">
        <v>0.59499999999999997</v>
      </c>
      <c r="AZ117" s="315">
        <v>0.56999999999999995</v>
      </c>
      <c r="BA117" s="315">
        <v>2.5000000000000001E-2</v>
      </c>
    </row>
    <row r="118" spans="1:105" x14ac:dyDescent="0.2">
      <c r="A118" s="44">
        <v>1905</v>
      </c>
      <c r="B118" s="296">
        <v>26.315000000000001</v>
      </c>
      <c r="C118" s="295">
        <v>2.27</v>
      </c>
      <c r="D118" s="298">
        <f t="shared" si="4"/>
        <v>16.277999999999999</v>
      </c>
      <c r="E118" s="298">
        <v>24.73</v>
      </c>
      <c r="F118" s="297">
        <f t="shared" si="5"/>
        <v>0.93976819304579129</v>
      </c>
      <c r="G118" s="298"/>
      <c r="H118" s="29"/>
      <c r="K118" s="311">
        <v>5.577</v>
      </c>
      <c r="L118" s="308">
        <v>3.1977000000000002</v>
      </c>
      <c r="Q118" s="309">
        <v>507</v>
      </c>
      <c r="R118" s="309"/>
      <c r="S118" s="309"/>
      <c r="T118" s="309"/>
      <c r="W118" s="308">
        <v>96.56</v>
      </c>
      <c r="X118" s="29"/>
      <c r="Y118" s="310">
        <v>7.2510000000000003</v>
      </c>
      <c r="AB118" s="300"/>
      <c r="AC118" s="300"/>
      <c r="AD118" s="300">
        <v>4388</v>
      </c>
      <c r="AE118" s="300"/>
      <c r="AF118" s="312"/>
      <c r="AG118" s="302">
        <v>0.9294</v>
      </c>
      <c r="AH118" s="302">
        <v>1.0282</v>
      </c>
      <c r="AI118" s="302">
        <f t="shared" si="6"/>
        <v>1.9576</v>
      </c>
      <c r="AM118" s="313">
        <v>832</v>
      </c>
      <c r="AQ118" s="316"/>
      <c r="AR118" s="308">
        <v>10.746700000000001</v>
      </c>
      <c r="AS118" s="44">
        <v>9.0269999999999992</v>
      </c>
      <c r="AT118">
        <v>80</v>
      </c>
      <c r="AW118" s="307">
        <v>10.673999999999999</v>
      </c>
      <c r="AY118" s="315">
        <v>0.54400000000000004</v>
      </c>
      <c r="AZ118" s="315">
        <v>0.56699999999999995</v>
      </c>
      <c r="BA118" s="315">
        <v>-2.3E-2</v>
      </c>
    </row>
    <row r="119" spans="1:105" x14ac:dyDescent="0.2">
      <c r="A119" s="44">
        <v>1904</v>
      </c>
      <c r="B119" s="296">
        <v>24.116</v>
      </c>
      <c r="C119" s="295">
        <v>2.2599999999999998</v>
      </c>
      <c r="D119" s="298">
        <f t="shared" si="4"/>
        <v>14.855</v>
      </c>
      <c r="E119" s="298">
        <v>22.59</v>
      </c>
      <c r="F119" s="297">
        <f t="shared" si="5"/>
        <v>0.9367225078785868</v>
      </c>
      <c r="G119" s="298"/>
      <c r="H119" s="29"/>
      <c r="K119" s="311">
        <v>5.3109999999999999</v>
      </c>
      <c r="L119" s="308">
        <v>2.9041000000000001</v>
      </c>
      <c r="Q119" s="309">
        <v>315</v>
      </c>
      <c r="R119" s="309"/>
      <c r="S119" s="309"/>
      <c r="T119" s="309"/>
      <c r="W119" s="308">
        <v>70.05</v>
      </c>
      <c r="X119" s="29"/>
      <c r="Y119" s="310">
        <v>6.8730000000000002</v>
      </c>
      <c r="AB119" s="300"/>
      <c r="AC119" s="300"/>
      <c r="AD119" s="300">
        <v>3832</v>
      </c>
      <c r="AE119" s="300"/>
      <c r="AF119" s="312"/>
      <c r="AG119" s="302">
        <v>0.75319999999999998</v>
      </c>
      <c r="AH119" s="302">
        <v>0.70489999999999997</v>
      </c>
      <c r="AI119" s="302">
        <f t="shared" si="6"/>
        <v>1.4581</v>
      </c>
      <c r="AM119" s="313">
        <v>884</v>
      </c>
      <c r="AQ119" s="229">
        <v>9519</v>
      </c>
      <c r="AR119" s="308">
        <v>9.6440999999999999</v>
      </c>
      <c r="AS119" s="44">
        <v>7.9820000000000002</v>
      </c>
      <c r="AT119">
        <v>128</v>
      </c>
      <c r="AW119" s="307">
        <v>9.0069999999999997</v>
      </c>
      <c r="AY119" s="315">
        <v>0.54100000000000004</v>
      </c>
      <c r="AZ119" s="315">
        <v>0.58399999999999996</v>
      </c>
      <c r="BA119" s="315">
        <v>-4.2999999999999997E-2</v>
      </c>
    </row>
    <row r="120" spans="1:105" x14ac:dyDescent="0.2">
      <c r="A120" s="44">
        <v>1903</v>
      </c>
      <c r="B120" s="296">
        <v>23.032</v>
      </c>
      <c r="C120" s="295">
        <v>2.2000000000000002</v>
      </c>
      <c r="D120" s="298">
        <f t="shared" si="4"/>
        <v>14.182</v>
      </c>
      <c r="E120" s="298">
        <v>21.57</v>
      </c>
      <c r="F120" s="297">
        <f t="shared" si="5"/>
        <v>0.93652309829802016</v>
      </c>
      <c r="G120" s="298"/>
      <c r="H120" s="29"/>
      <c r="K120" s="311">
        <v>5.0949999999999998</v>
      </c>
      <c r="L120" s="308">
        <v>2.7303999999999999</v>
      </c>
      <c r="Q120" s="309">
        <v>253</v>
      </c>
      <c r="R120" s="309"/>
      <c r="S120" s="309"/>
      <c r="T120" s="309"/>
      <c r="W120" s="308">
        <v>49.11</v>
      </c>
      <c r="X120" s="29"/>
      <c r="Y120" s="310">
        <v>6.444</v>
      </c>
      <c r="AB120" s="300"/>
      <c r="AC120" s="300"/>
      <c r="AD120" s="300">
        <v>5652</v>
      </c>
      <c r="AE120" s="300"/>
      <c r="AF120" s="312"/>
      <c r="AG120" s="302">
        <v>0.66620000000000001</v>
      </c>
      <c r="AH120" s="302">
        <v>0.55979999999999996</v>
      </c>
      <c r="AI120" s="302">
        <f t="shared" si="6"/>
        <v>1.226</v>
      </c>
      <c r="AM120" s="313">
        <v>977</v>
      </c>
      <c r="AQ120" s="229">
        <v>8745</v>
      </c>
      <c r="AR120" s="308">
        <v>9.2904</v>
      </c>
      <c r="AS120" s="44">
        <v>7.7380000000000004</v>
      </c>
      <c r="AT120">
        <v>52</v>
      </c>
      <c r="AW120" s="307">
        <v>7.7569999999999997</v>
      </c>
      <c r="AY120" s="315">
        <v>0.56200000000000006</v>
      </c>
      <c r="AZ120" s="315">
        <v>0.51700000000000002</v>
      </c>
      <c r="BA120" s="315">
        <v>4.4999999999999998E-2</v>
      </c>
    </row>
    <row r="121" spans="1:105" x14ac:dyDescent="0.2">
      <c r="A121" s="44">
        <v>1902</v>
      </c>
      <c r="B121" s="296">
        <v>21.834</v>
      </c>
      <c r="C121" s="295">
        <v>2.16</v>
      </c>
      <c r="D121" s="298">
        <f t="shared" si="4"/>
        <v>13.298999999999999</v>
      </c>
      <c r="E121" s="298">
        <v>20.29</v>
      </c>
      <c r="F121" s="297">
        <f t="shared" si="5"/>
        <v>0.92928460199688556</v>
      </c>
      <c r="G121" s="298"/>
      <c r="H121" s="29"/>
      <c r="K121" s="311">
        <v>4.9630000000000001</v>
      </c>
      <c r="L121" s="308">
        <v>2.5586000000000002</v>
      </c>
      <c r="Q121" s="309">
        <v>240</v>
      </c>
      <c r="R121" s="309"/>
      <c r="S121" s="309"/>
      <c r="T121" s="309"/>
      <c r="W121" s="308">
        <v>64.290000000000006</v>
      </c>
      <c r="X121" s="29"/>
      <c r="Y121" s="310">
        <v>6.11</v>
      </c>
      <c r="AB121" s="300"/>
      <c r="AC121" s="300"/>
      <c r="AD121" s="300">
        <v>6026</v>
      </c>
      <c r="AE121" s="300"/>
      <c r="AF121" s="312"/>
      <c r="AG121" s="302">
        <v>0.71850000000000003</v>
      </c>
      <c r="AH121" s="302">
        <v>0.49759999999999999</v>
      </c>
      <c r="AI121" s="302">
        <f t="shared" si="6"/>
        <v>1.2161</v>
      </c>
      <c r="AM121" s="313">
        <v>1327</v>
      </c>
      <c r="AQ121" s="229">
        <v>7889</v>
      </c>
      <c r="AR121" s="308">
        <v>8.6585999999999999</v>
      </c>
      <c r="AS121" s="44">
        <v>7.1890000000000001</v>
      </c>
      <c r="AT121">
        <v>54</v>
      </c>
      <c r="AW121" s="307">
        <v>9.0570000000000004</v>
      </c>
      <c r="AY121" s="315">
        <v>0.56200000000000006</v>
      </c>
      <c r="AZ121" s="315">
        <v>0.48499999999999999</v>
      </c>
      <c r="BA121" s="315">
        <v>7.6999999999999999E-2</v>
      </c>
    </row>
    <row r="122" spans="1:105" x14ac:dyDescent="0.2">
      <c r="A122" s="44">
        <v>1901</v>
      </c>
      <c r="B122" s="296">
        <v>21.158999999999999</v>
      </c>
      <c r="C122" s="295">
        <v>2.14</v>
      </c>
      <c r="D122" s="298">
        <f t="shared" si="4"/>
        <v>12.306999999999999</v>
      </c>
      <c r="E122" s="298">
        <v>19.23</v>
      </c>
      <c r="F122" s="297">
        <f t="shared" si="5"/>
        <v>0.90883312065787614</v>
      </c>
      <c r="G122" s="298"/>
      <c r="H122" s="29"/>
      <c r="K122" s="311">
        <v>4.8330000000000002</v>
      </c>
      <c r="L122" s="308">
        <v>2.3967000000000001</v>
      </c>
      <c r="Q122" s="309">
        <v>275</v>
      </c>
      <c r="R122" s="309"/>
      <c r="S122" s="309"/>
      <c r="T122" s="309"/>
      <c r="W122" s="308">
        <v>64.56</v>
      </c>
      <c r="X122" s="29"/>
      <c r="Y122" s="310">
        <v>5.8819999999999997</v>
      </c>
      <c r="Z122" s="305">
        <v>6.0354999999999999</v>
      </c>
      <c r="AA122" s="305"/>
      <c r="AB122" s="305"/>
      <c r="AC122" s="300"/>
      <c r="AD122" s="300">
        <v>5368</v>
      </c>
      <c r="AE122" s="300"/>
      <c r="AF122" s="312"/>
      <c r="AG122" s="302">
        <v>0.68410000000000004</v>
      </c>
      <c r="AH122" s="302">
        <v>0.49490000000000001</v>
      </c>
      <c r="AI122" s="302">
        <f t="shared" si="6"/>
        <v>1.179</v>
      </c>
      <c r="AM122" s="313">
        <v>1464</v>
      </c>
      <c r="AQ122" s="229">
        <v>7241</v>
      </c>
      <c r="AR122" s="308">
        <v>7.8657000000000004</v>
      </c>
      <c r="AS122" s="44">
        <v>6.4249999999999998</v>
      </c>
      <c r="AT122">
        <v>69</v>
      </c>
      <c r="AW122" s="307">
        <v>8.0640000000000001</v>
      </c>
      <c r="AY122" s="315">
        <v>0.58799999999999997</v>
      </c>
      <c r="AZ122" s="315">
        <v>0.52500000000000002</v>
      </c>
      <c r="BA122" s="315">
        <v>6.3E-2</v>
      </c>
    </row>
    <row r="123" spans="1:105" x14ac:dyDescent="0.2">
      <c r="A123" s="44">
        <v>1900</v>
      </c>
      <c r="B123" s="296">
        <v>18.768000000000001</v>
      </c>
      <c r="C123" s="295">
        <v>2.14</v>
      </c>
      <c r="D123" s="298">
        <f t="shared" si="4"/>
        <v>11.303000000000001</v>
      </c>
      <c r="E123" s="298">
        <v>17.420000000000002</v>
      </c>
      <c r="F123" s="297">
        <f t="shared" si="5"/>
        <v>0.92817561807331639</v>
      </c>
      <c r="G123" s="298"/>
      <c r="H123" s="29"/>
      <c r="K123" s="311">
        <v>4.6959999999999997</v>
      </c>
      <c r="L123" s="308">
        <v>2.2561</v>
      </c>
      <c r="Q123" s="309">
        <v>189</v>
      </c>
      <c r="R123" s="309"/>
      <c r="S123" s="309"/>
      <c r="T123" s="309"/>
      <c r="W123" s="308">
        <v>70.709999999999994</v>
      </c>
      <c r="X123" s="29"/>
      <c r="Y123" s="310">
        <v>5.6459999999999999</v>
      </c>
      <c r="Z123" s="305">
        <v>5.7586000000000004</v>
      </c>
      <c r="AA123" s="305"/>
      <c r="AB123" s="305"/>
      <c r="AC123" s="300"/>
      <c r="AD123" s="300">
        <v>4894</v>
      </c>
      <c r="AE123" s="300"/>
      <c r="AF123" s="312"/>
      <c r="AG123" s="302">
        <v>0.43940000000000001</v>
      </c>
      <c r="AH123" s="302">
        <v>0.34539999999999998</v>
      </c>
      <c r="AI123" s="302">
        <f t="shared" si="6"/>
        <v>0.78479999999999994</v>
      </c>
      <c r="AM123" s="313">
        <v>2064</v>
      </c>
      <c r="AQ123" s="229">
        <v>6650</v>
      </c>
      <c r="AR123" s="308">
        <v>7.0071000000000003</v>
      </c>
      <c r="AS123" s="44">
        <v>5.657</v>
      </c>
      <c r="AT123">
        <v>36</v>
      </c>
      <c r="AW123" s="307">
        <v>5.66</v>
      </c>
      <c r="AY123" s="314"/>
      <c r="AZ123" s="314"/>
      <c r="BA123" s="314"/>
    </row>
    <row r="124" spans="1:105" x14ac:dyDescent="0.2">
      <c r="A124" s="44">
        <v>1899</v>
      </c>
      <c r="B124" s="296">
        <v>18.044</v>
      </c>
      <c r="C124" s="295">
        <v>1.99</v>
      </c>
      <c r="D124" s="298">
        <f t="shared" si="4"/>
        <v>10.696</v>
      </c>
      <c r="E124" s="298">
        <v>16.47</v>
      </c>
      <c r="F124" s="297">
        <f t="shared" si="5"/>
        <v>0.91276878740855683</v>
      </c>
      <c r="G124" s="298"/>
      <c r="H124" s="29"/>
      <c r="K124" s="311">
        <v>4.577</v>
      </c>
      <c r="L124" s="308">
        <v>2.1391</v>
      </c>
      <c r="Q124" s="309">
        <v>282</v>
      </c>
      <c r="R124" s="309"/>
      <c r="S124" s="309"/>
      <c r="T124" s="309"/>
      <c r="W124" s="308">
        <v>65.73</v>
      </c>
      <c r="X124" s="29"/>
      <c r="Y124" s="310">
        <v>5.5190000000000001</v>
      </c>
      <c r="Z124" s="305">
        <v>5.6448999999999998</v>
      </c>
      <c r="AA124" s="305"/>
      <c r="AB124" s="305"/>
      <c r="AC124" s="300"/>
      <c r="AD124" s="300">
        <v>4569</v>
      </c>
      <c r="AE124" s="300"/>
      <c r="AF124" s="312"/>
      <c r="AG124" s="302">
        <v>0.46489999999999998</v>
      </c>
      <c r="AH124" s="302">
        <v>0.36499999999999999</v>
      </c>
      <c r="AI124" s="302">
        <f t="shared" si="6"/>
        <v>0.82989999999999997</v>
      </c>
      <c r="AM124" s="313">
        <v>1926</v>
      </c>
      <c r="AQ124" s="229">
        <v>6149</v>
      </c>
      <c r="AR124" s="308">
        <v>6.5670999999999999</v>
      </c>
      <c r="AS124" s="44">
        <v>5.1769999999999996</v>
      </c>
      <c r="AT124">
        <v>36</v>
      </c>
      <c r="AW124" s="307">
        <v>4.3233000000000006</v>
      </c>
    </row>
    <row r="125" spans="1:105" x14ac:dyDescent="0.2">
      <c r="A125" s="44">
        <v>1898</v>
      </c>
      <c r="B125" s="296">
        <v>15.930999999999999</v>
      </c>
      <c r="C125" s="295">
        <v>1.8</v>
      </c>
      <c r="D125" s="298">
        <f t="shared" si="4"/>
        <v>10.083</v>
      </c>
      <c r="E125" s="298">
        <v>15.17</v>
      </c>
      <c r="F125" s="297">
        <f t="shared" si="5"/>
        <v>0.9522314983365765</v>
      </c>
      <c r="G125" s="298"/>
      <c r="H125" s="29"/>
      <c r="K125" s="311">
        <v>4.508</v>
      </c>
      <c r="L125" s="308">
        <v>2.0619999999999998</v>
      </c>
      <c r="Q125" s="309">
        <v>262</v>
      </c>
      <c r="R125" s="309"/>
      <c r="S125" s="309"/>
      <c r="T125" s="309"/>
      <c r="W125" s="308">
        <v>60.52</v>
      </c>
      <c r="X125" s="29"/>
      <c r="Y125" s="310">
        <v>5.431</v>
      </c>
      <c r="Z125" s="305">
        <v>5.6353999999999997</v>
      </c>
      <c r="AA125" s="305"/>
      <c r="AB125" s="305"/>
      <c r="AC125" s="300"/>
      <c r="AD125" s="300">
        <v>3265</v>
      </c>
      <c r="AE125" s="300"/>
      <c r="AF125" s="312"/>
      <c r="AG125" s="302">
        <v>0.2868</v>
      </c>
      <c r="AH125" s="302">
        <v>0.3352</v>
      </c>
      <c r="AI125" s="302">
        <f t="shared" si="6"/>
        <v>0.622</v>
      </c>
      <c r="AQ125" s="229">
        <v>5918</v>
      </c>
      <c r="AR125" s="308">
        <v>5.8410000000000002</v>
      </c>
      <c r="AS125" s="44">
        <v>4.6520000000000001</v>
      </c>
      <c r="AT125">
        <v>67</v>
      </c>
      <c r="AW125" s="307">
        <v>4.2692709999999998</v>
      </c>
    </row>
    <row r="126" spans="1:105" x14ac:dyDescent="0.2">
      <c r="A126" s="44">
        <v>1897</v>
      </c>
      <c r="B126" s="296">
        <v>15.363</v>
      </c>
      <c r="C126" s="295">
        <v>1.82</v>
      </c>
      <c r="D126" s="298">
        <f t="shared" si="4"/>
        <v>9.4849999999999994</v>
      </c>
      <c r="E126" s="298">
        <v>14.35</v>
      </c>
      <c r="F126" s="297">
        <f t="shared" si="5"/>
        <v>0.93406235761244549</v>
      </c>
      <c r="G126" s="298"/>
      <c r="H126" s="29"/>
      <c r="K126" s="311">
        <v>4.4589999999999996</v>
      </c>
      <c r="L126" s="308">
        <v>1.9910000000000001</v>
      </c>
      <c r="Q126" s="309">
        <v>292</v>
      </c>
      <c r="R126" s="309"/>
      <c r="S126" s="309"/>
      <c r="T126" s="309"/>
      <c r="W126" s="308">
        <v>49.41</v>
      </c>
      <c r="X126" s="29"/>
      <c r="Y126" s="310">
        <v>5.27</v>
      </c>
      <c r="Z126" s="305">
        <v>5.5343999999999998</v>
      </c>
      <c r="AA126" s="305"/>
      <c r="AB126" s="305"/>
      <c r="AC126" s="300"/>
      <c r="AD126" s="300">
        <v>2109</v>
      </c>
      <c r="AE126" s="300"/>
      <c r="AG126" s="302">
        <v>0.32700000000000001</v>
      </c>
      <c r="AH126" s="302">
        <v>0.36480000000000001</v>
      </c>
      <c r="AI126" s="302">
        <f t="shared" si="6"/>
        <v>0.69179999999999997</v>
      </c>
      <c r="AQ126" s="229">
        <v>5847</v>
      </c>
      <c r="AR126" s="308">
        <v>5.4180000000000001</v>
      </c>
      <c r="AS126" s="44">
        <v>4.2149999999999999</v>
      </c>
      <c r="AT126">
        <v>145</v>
      </c>
      <c r="AW126" s="307">
        <v>4.3670559999999998</v>
      </c>
    </row>
    <row r="127" spans="1:105" x14ac:dyDescent="0.2">
      <c r="A127" s="44">
        <v>1896</v>
      </c>
      <c r="B127" s="296">
        <v>14.425000000000001</v>
      </c>
      <c r="C127" s="295">
        <v>1.77</v>
      </c>
      <c r="D127" s="298">
        <f t="shared" si="4"/>
        <v>9.5910000000000011</v>
      </c>
      <c r="E127" s="298">
        <v>13.94</v>
      </c>
      <c r="F127" s="297">
        <f t="shared" si="5"/>
        <v>0.96637781629116115</v>
      </c>
      <c r="G127" s="298"/>
      <c r="H127" s="29"/>
      <c r="K127" s="311">
        <v>4.415</v>
      </c>
      <c r="L127" s="308">
        <v>1.9641999999999999</v>
      </c>
      <c r="Q127" s="309">
        <v>257</v>
      </c>
      <c r="R127" s="309"/>
      <c r="S127" s="309"/>
      <c r="T127" s="309"/>
      <c r="W127" s="308">
        <v>40.450000000000003</v>
      </c>
      <c r="X127" s="29"/>
      <c r="Y127" s="310">
        <v>5.34</v>
      </c>
      <c r="Z127" s="305">
        <v>5.4619</v>
      </c>
      <c r="AA127" s="305"/>
      <c r="AB127" s="305"/>
      <c r="AC127" s="300"/>
      <c r="AD127" s="300">
        <v>1692</v>
      </c>
      <c r="AE127" s="300"/>
      <c r="AG127" s="302">
        <v>0.3422</v>
      </c>
      <c r="AH127" s="302">
        <v>0.31769999999999998</v>
      </c>
      <c r="AI127" s="302">
        <f t="shared" si="6"/>
        <v>0.65989999999999993</v>
      </c>
      <c r="AQ127" s="229">
        <v>5780</v>
      </c>
      <c r="AR127" s="308">
        <v>5.4151999999999996</v>
      </c>
      <c r="AS127" s="44">
        <v>4.2510000000000003</v>
      </c>
      <c r="AT127">
        <v>155</v>
      </c>
      <c r="AW127" s="307">
        <v>4.25657</v>
      </c>
    </row>
    <row r="128" spans="1:105" x14ac:dyDescent="0.2">
      <c r="A128" s="44">
        <v>1895</v>
      </c>
      <c r="B128" s="296">
        <v>14.709</v>
      </c>
      <c r="C128" s="295">
        <v>1.68</v>
      </c>
      <c r="D128" s="298">
        <f t="shared" si="4"/>
        <v>9.6529999999999987</v>
      </c>
      <c r="E128" s="298">
        <v>14.13</v>
      </c>
      <c r="F128" s="297">
        <f t="shared" si="5"/>
        <v>0.96063634509483997</v>
      </c>
      <c r="G128" s="298"/>
      <c r="H128" s="29"/>
      <c r="L128" s="308">
        <v>1.9461999999999999</v>
      </c>
      <c r="Q128" s="309">
        <v>309</v>
      </c>
      <c r="R128" s="309"/>
      <c r="S128" s="309"/>
      <c r="T128" s="309"/>
      <c r="X128" s="29"/>
      <c r="Y128" s="310">
        <v>5.3849999999999998</v>
      </c>
      <c r="Z128" s="305">
        <v>5.6486999999999998</v>
      </c>
      <c r="AA128" s="305"/>
      <c r="AB128" s="305"/>
      <c r="AC128" s="300"/>
      <c r="AD128" s="300">
        <v>1420</v>
      </c>
      <c r="AE128" s="300"/>
      <c r="AG128" s="302">
        <v>0.3957</v>
      </c>
      <c r="AH128" s="302">
        <v>0.38669999999999999</v>
      </c>
      <c r="AI128" s="302">
        <f t="shared" si="6"/>
        <v>0.78239999999999998</v>
      </c>
      <c r="AN128" s="306"/>
      <c r="AO128" s="306"/>
      <c r="AP128" s="306"/>
      <c r="AQ128" s="229">
        <v>6103</v>
      </c>
      <c r="AR128" s="308">
        <v>5.0617999999999999</v>
      </c>
      <c r="AS128" s="44">
        <v>4.2679999999999998</v>
      </c>
      <c r="AT128">
        <v>124</v>
      </c>
      <c r="AW128" s="307">
        <v>4.2016970000000002</v>
      </c>
    </row>
    <row r="129" spans="1:49" x14ac:dyDescent="0.2">
      <c r="A129" s="44">
        <v>1894</v>
      </c>
      <c r="B129" s="296">
        <v>13.372</v>
      </c>
      <c r="C129" s="295">
        <v>1.63</v>
      </c>
      <c r="D129" s="298">
        <f t="shared" si="4"/>
        <v>9.4420000000000002</v>
      </c>
      <c r="E129" s="298">
        <v>13.43</v>
      </c>
      <c r="F129" s="297">
        <f t="shared" si="5"/>
        <v>1.0043374214777145</v>
      </c>
      <c r="G129" s="298"/>
      <c r="H129" s="29"/>
      <c r="L129" s="308">
        <v>1.9123000000000001</v>
      </c>
      <c r="Q129" s="309">
        <v>265</v>
      </c>
      <c r="R129" s="309"/>
      <c r="S129" s="309"/>
      <c r="T129" s="309"/>
      <c r="X129" s="29"/>
      <c r="Y129" s="310">
        <v>5.3570000000000002</v>
      </c>
      <c r="Z129" s="305">
        <v>5.6058000000000003</v>
      </c>
      <c r="AA129" s="305"/>
      <c r="AB129" s="305"/>
      <c r="AC129" s="300"/>
      <c r="AD129" s="300">
        <v>1760</v>
      </c>
      <c r="AE129" s="300"/>
      <c r="AG129" s="302">
        <v>0.29870000000000002</v>
      </c>
      <c r="AH129" s="302">
        <v>0.33079999999999998</v>
      </c>
      <c r="AI129" s="302">
        <f t="shared" si="6"/>
        <v>0.62949999999999995</v>
      </c>
      <c r="AN129" s="306"/>
      <c r="AO129" s="306"/>
      <c r="AP129" s="306"/>
      <c r="AQ129" s="229">
        <v>5738</v>
      </c>
      <c r="AR129" s="308">
        <v>4.8640999999999996</v>
      </c>
      <c r="AS129" s="44">
        <v>4.085</v>
      </c>
      <c r="AT129">
        <v>89</v>
      </c>
      <c r="AW129" s="307">
        <v>4.1035839999999997</v>
      </c>
    </row>
    <row r="130" spans="1:49" x14ac:dyDescent="0.2">
      <c r="A130" s="301">
        <v>1893</v>
      </c>
      <c r="B130" s="296">
        <v>14.56</v>
      </c>
      <c r="C130" s="295">
        <v>1.55</v>
      </c>
      <c r="D130" s="298">
        <f t="shared" si="4"/>
        <v>9.5940000000000012</v>
      </c>
      <c r="E130" s="298">
        <v>13.85</v>
      </c>
      <c r="F130" s="297">
        <f t="shared" si="5"/>
        <v>0.95123626373626369</v>
      </c>
      <c r="G130" s="298"/>
      <c r="H130" s="29"/>
      <c r="L130" s="308">
        <v>1.8743000000000001</v>
      </c>
      <c r="Q130" s="309">
        <v>267</v>
      </c>
      <c r="R130" s="309"/>
      <c r="S130" s="309"/>
      <c r="T130" s="309"/>
      <c r="X130" s="29"/>
      <c r="Y130" s="310">
        <v>5.226</v>
      </c>
      <c r="Z130" s="305">
        <v>5.5102000000000002</v>
      </c>
      <c r="AA130" s="305"/>
      <c r="AB130" s="305"/>
      <c r="AC130" s="300"/>
      <c r="AD130" s="300">
        <v>3024</v>
      </c>
      <c r="AE130" s="300"/>
      <c r="AG130" s="302">
        <v>0.37459999999999999</v>
      </c>
      <c r="AH130" s="302">
        <v>0.32750000000000001</v>
      </c>
      <c r="AI130" s="302">
        <f t="shared" si="6"/>
        <v>0.70209999999999995</v>
      </c>
      <c r="AN130" s="306"/>
      <c r="AO130" s="306"/>
      <c r="AP130" s="306"/>
      <c r="AQ130" s="229">
        <v>5685</v>
      </c>
      <c r="AR130" s="308">
        <v>5.1322999999999999</v>
      </c>
      <c r="AS130" s="44">
        <v>4.3680000000000003</v>
      </c>
      <c r="AT130">
        <v>496</v>
      </c>
      <c r="AW130" s="307">
        <v>3.9820090000000001</v>
      </c>
    </row>
    <row r="131" spans="1:49" x14ac:dyDescent="0.2">
      <c r="A131" s="44">
        <v>1892</v>
      </c>
      <c r="B131" s="296">
        <v>14.523</v>
      </c>
      <c r="C131" s="295">
        <v>1.59</v>
      </c>
      <c r="D131" s="298">
        <f t="shared" si="4"/>
        <v>9.3889999999999993</v>
      </c>
      <c r="E131" s="298">
        <v>13.67</v>
      </c>
      <c r="F131" s="297">
        <f t="shared" si="5"/>
        <v>0.94126557873717553</v>
      </c>
      <c r="G131" s="298"/>
      <c r="H131" s="29"/>
      <c r="L131" s="308">
        <v>1.7546999999999999</v>
      </c>
      <c r="Q131" s="309">
        <v>381</v>
      </c>
      <c r="R131" s="309"/>
      <c r="S131" s="309"/>
      <c r="T131" s="309"/>
      <c r="X131" s="29"/>
      <c r="Y131" s="310">
        <v>5.0529999999999999</v>
      </c>
      <c r="Z131" s="305">
        <v>5.4635999999999996</v>
      </c>
      <c r="AA131" s="305"/>
      <c r="AB131" s="305"/>
      <c r="AC131" s="300"/>
      <c r="AD131" s="300">
        <v>4648</v>
      </c>
      <c r="AE131" s="300"/>
      <c r="AG131" s="302">
        <v>0.36509999999999998</v>
      </c>
      <c r="AH131" s="302">
        <v>0.46050000000000002</v>
      </c>
      <c r="AI131" s="302">
        <f t="shared" si="6"/>
        <v>0.8256</v>
      </c>
      <c r="AN131" s="306"/>
      <c r="AO131" s="306"/>
      <c r="AP131" s="306"/>
      <c r="AQ131" s="229">
        <v>5577</v>
      </c>
      <c r="AR131" s="308">
        <v>5.0517000000000003</v>
      </c>
      <c r="AS131" s="44">
        <v>4.3360000000000003</v>
      </c>
      <c r="AT131">
        <v>83</v>
      </c>
      <c r="AW131" s="307">
        <v>3.9787620000000001</v>
      </c>
    </row>
    <row r="132" spans="1:49" x14ac:dyDescent="0.2">
      <c r="A132" s="44">
        <v>1891</v>
      </c>
      <c r="B132" s="296">
        <v>14.042999999999999</v>
      </c>
      <c r="C132" s="295">
        <v>1.55</v>
      </c>
      <c r="D132" s="298">
        <f t="shared" si="4"/>
        <v>8.8709999999999987</v>
      </c>
      <c r="E132" s="298">
        <v>12.91</v>
      </c>
      <c r="F132" s="297">
        <f t="shared" si="5"/>
        <v>0.91931923378195546</v>
      </c>
      <c r="G132" s="298"/>
      <c r="H132" s="29"/>
      <c r="L132" s="308">
        <v>1.6877</v>
      </c>
      <c r="Q132" s="309">
        <v>298</v>
      </c>
      <c r="R132" s="309"/>
      <c r="S132" s="309"/>
      <c r="T132" s="309"/>
      <c r="X132" s="29"/>
      <c r="Y132" s="310">
        <v>4.84</v>
      </c>
      <c r="Z132" s="305">
        <v>5.2352999999999996</v>
      </c>
      <c r="AA132" s="305"/>
      <c r="AB132" s="305"/>
      <c r="AC132" s="300"/>
      <c r="AD132" s="300">
        <v>4620</v>
      </c>
      <c r="AE132" s="300"/>
      <c r="AG132" s="302">
        <v>0.41060000000000002</v>
      </c>
      <c r="AH132" s="302">
        <v>0.35489999999999999</v>
      </c>
      <c r="AI132" s="302">
        <f t="shared" si="6"/>
        <v>0.76550000000000007</v>
      </c>
      <c r="AN132" s="306"/>
      <c r="AO132" s="306"/>
      <c r="AP132" s="306"/>
      <c r="AQ132" s="229">
        <v>4989</v>
      </c>
      <c r="AR132" s="308">
        <v>4.7186000000000003</v>
      </c>
      <c r="AS132" s="44">
        <v>4.0309999999999997</v>
      </c>
      <c r="AT132">
        <v>62</v>
      </c>
      <c r="AW132" s="307">
        <v>3.7962389999999999</v>
      </c>
    </row>
    <row r="133" spans="1:49" x14ac:dyDescent="0.2">
      <c r="A133" s="44">
        <v>1890</v>
      </c>
      <c r="B133" s="296">
        <v>13.613</v>
      </c>
      <c r="C133" s="295">
        <v>1.55</v>
      </c>
      <c r="D133" s="298">
        <f t="shared" si="4"/>
        <v>8.4280000000000008</v>
      </c>
      <c r="E133" s="298">
        <v>12.4</v>
      </c>
      <c r="F133" s="297">
        <f t="shared" si="5"/>
        <v>0.91089399838389784</v>
      </c>
      <c r="G133" s="298"/>
      <c r="H133" s="29"/>
      <c r="L133" s="308">
        <v>1.5568</v>
      </c>
      <c r="Q133" s="309">
        <v>328</v>
      </c>
      <c r="R133" s="309"/>
      <c r="S133" s="309"/>
      <c r="T133" s="309"/>
      <c r="X133" s="29"/>
      <c r="Y133" s="310">
        <v>4.5750000000000002</v>
      </c>
      <c r="Z133" s="305">
        <v>5.1059000000000001</v>
      </c>
      <c r="AA133" s="305"/>
      <c r="AB133" s="305"/>
      <c r="AC133" s="300"/>
      <c r="AD133" s="300">
        <v>5739</v>
      </c>
      <c r="AE133" s="300"/>
      <c r="AG133" s="302">
        <v>0.42620000000000002</v>
      </c>
      <c r="AH133" s="302">
        <v>0.38469999999999999</v>
      </c>
      <c r="AI133" s="302">
        <f t="shared" si="6"/>
        <v>0.81089999999999995</v>
      </c>
      <c r="AN133" s="306"/>
      <c r="AO133" s="306"/>
      <c r="AP133" s="306"/>
      <c r="AQ133" s="229">
        <v>4717</v>
      </c>
      <c r="AR133" s="308">
        <v>4.4878</v>
      </c>
      <c r="AS133" s="44">
        <v>3.8530000000000002</v>
      </c>
      <c r="AT133">
        <v>37</v>
      </c>
      <c r="AW133" s="307">
        <v>3.8032840000000001</v>
      </c>
    </row>
    <row r="134" spans="1:49" x14ac:dyDescent="0.2">
      <c r="A134" s="44">
        <v>1889</v>
      </c>
      <c r="B134" s="296">
        <v>13.738</v>
      </c>
      <c r="C134" s="295">
        <v>1.62</v>
      </c>
      <c r="D134" s="298">
        <f t="shared" ref="D134:D147" si="7">Z134+AS134</f>
        <v>8.3054000000000006</v>
      </c>
      <c r="E134" s="298">
        <v>11.69</v>
      </c>
      <c r="F134" s="297">
        <f t="shared" si="5"/>
        <v>0.85092444315038573</v>
      </c>
      <c r="G134" s="298"/>
      <c r="H134" s="29"/>
      <c r="L134" s="308">
        <v>1.3927</v>
      </c>
      <c r="Q134" s="309">
        <v>342</v>
      </c>
      <c r="R134" s="309"/>
      <c r="S134" s="309"/>
      <c r="T134" s="309"/>
      <c r="X134" s="29"/>
      <c r="Z134" s="305">
        <v>4.8284000000000002</v>
      </c>
      <c r="AA134" s="305"/>
      <c r="AB134" s="305"/>
      <c r="AC134" s="300"/>
      <c r="AD134" s="300">
        <v>5707</v>
      </c>
      <c r="AE134" s="300"/>
      <c r="AG134" s="302">
        <v>0.2482</v>
      </c>
      <c r="AH134" s="302">
        <v>0.48089999999999999</v>
      </c>
      <c r="AI134" s="302">
        <f t="shared" si="6"/>
        <v>0.72909999999999997</v>
      </c>
      <c r="AN134" s="306"/>
      <c r="AO134" s="306"/>
      <c r="AP134" s="306"/>
      <c r="AQ134" s="229">
        <v>4005</v>
      </c>
      <c r="AR134" s="308">
        <v>4.0449999999999999</v>
      </c>
      <c r="AS134" s="44">
        <v>3.4769999999999999</v>
      </c>
      <c r="AT134">
        <v>18</v>
      </c>
      <c r="AW134" s="307">
        <v>3.8208344200000002</v>
      </c>
    </row>
    <row r="135" spans="1:49" x14ac:dyDescent="0.2">
      <c r="A135" s="44">
        <v>1888</v>
      </c>
      <c r="B135" s="296">
        <v>12.904</v>
      </c>
      <c r="C135" s="295">
        <v>1.69</v>
      </c>
      <c r="D135" s="298">
        <f t="shared" si="7"/>
        <v>7.7850000000000001</v>
      </c>
      <c r="E135" s="298">
        <v>10.88</v>
      </c>
      <c r="F135" s="297">
        <f t="shared" si="5"/>
        <v>0.84314941103533791</v>
      </c>
      <c r="G135" s="298"/>
      <c r="H135" s="29"/>
      <c r="L135" s="308">
        <v>1.2299</v>
      </c>
      <c r="X135" s="29"/>
      <c r="Z135" s="305">
        <v>4.6239999999999997</v>
      </c>
      <c r="AA135" s="305">
        <v>4.6239999999999997</v>
      </c>
      <c r="AB135" s="305"/>
      <c r="AC135" s="300"/>
      <c r="AD135" s="300">
        <v>7066</v>
      </c>
      <c r="AE135" s="300"/>
      <c r="AG135" s="302">
        <v>0.21870000000000001</v>
      </c>
      <c r="AH135" s="302">
        <v>0.3871</v>
      </c>
      <c r="AI135" s="302">
        <f t="shared" si="6"/>
        <v>0.60580000000000001</v>
      </c>
      <c r="AN135" s="306"/>
      <c r="AO135" s="306"/>
      <c r="AP135" s="306"/>
      <c r="AQ135" s="229">
        <v>3527</v>
      </c>
      <c r="AR135" s="308">
        <v>3.6623000000000001</v>
      </c>
      <c r="AS135" s="44">
        <v>3.161</v>
      </c>
      <c r="AT135">
        <v>33</v>
      </c>
      <c r="AW135" s="307">
        <v>3.7726496410000001</v>
      </c>
    </row>
    <row r="136" spans="1:49" x14ac:dyDescent="0.2">
      <c r="A136" s="44">
        <v>1887</v>
      </c>
      <c r="B136" s="296">
        <v>12.756</v>
      </c>
      <c r="C136" s="295">
        <v>1.66</v>
      </c>
      <c r="D136" s="298">
        <f t="shared" si="7"/>
        <v>7.1298999999999992</v>
      </c>
      <c r="E136" s="298">
        <v>10.1</v>
      </c>
      <c r="F136" s="297">
        <f t="shared" si="5"/>
        <v>0.79178425838820943</v>
      </c>
      <c r="G136" s="298"/>
      <c r="H136" s="29"/>
      <c r="L136" s="308">
        <v>1.1228</v>
      </c>
      <c r="X136" s="29"/>
      <c r="Z136" s="305">
        <v>4.1868999999999996</v>
      </c>
      <c r="AA136" s="305">
        <v>4.1859999999999999</v>
      </c>
      <c r="AB136" s="305"/>
      <c r="AC136" s="300"/>
      <c r="AD136" s="300">
        <v>13081</v>
      </c>
      <c r="AE136" s="300"/>
      <c r="AG136" s="302">
        <v>0.23860000000000001</v>
      </c>
      <c r="AH136" s="302">
        <v>0.37730000000000002</v>
      </c>
      <c r="AI136" s="302">
        <f t="shared" si="6"/>
        <v>0.6159</v>
      </c>
      <c r="AN136" s="306"/>
      <c r="AO136" s="306"/>
      <c r="AP136" s="306"/>
      <c r="AQ136" s="229">
        <v>3156</v>
      </c>
      <c r="AR136" s="308">
        <v>3.4007000000000001</v>
      </c>
      <c r="AS136" s="44">
        <v>2.9430000000000001</v>
      </c>
      <c r="AT136">
        <v>25</v>
      </c>
      <c r="AW136" s="307">
        <v>3.562827725</v>
      </c>
    </row>
    <row r="137" spans="1:49" x14ac:dyDescent="0.2">
      <c r="A137" s="44">
        <v>1886</v>
      </c>
      <c r="B137" s="296">
        <v>12.199</v>
      </c>
      <c r="C137" s="295">
        <v>1.78</v>
      </c>
      <c r="D137" s="298">
        <f t="shared" si="7"/>
        <v>6.3159999999999998</v>
      </c>
      <c r="E137" s="298">
        <v>9.07</v>
      </c>
      <c r="F137" s="297">
        <f t="shared" si="5"/>
        <v>0.74350356586605459</v>
      </c>
      <c r="G137" s="298"/>
      <c r="H137" s="29"/>
      <c r="L137" s="308">
        <v>1.0269999999999999</v>
      </c>
      <c r="X137" s="29"/>
      <c r="Z137" s="305">
        <v>3.883</v>
      </c>
      <c r="AA137" s="305">
        <v>3.8820000000000001</v>
      </c>
      <c r="AB137" s="305"/>
      <c r="AC137" s="300"/>
      <c r="AD137" s="300">
        <v>8400</v>
      </c>
      <c r="AE137" s="300"/>
      <c r="AG137" s="302">
        <v>0.2452</v>
      </c>
      <c r="AH137" s="302">
        <v>0.32690000000000002</v>
      </c>
      <c r="AI137" s="302">
        <f t="shared" si="6"/>
        <v>0.57210000000000005</v>
      </c>
      <c r="AN137" s="306"/>
      <c r="AO137" s="306"/>
      <c r="AP137" s="306"/>
      <c r="AQ137" s="229">
        <v>1529</v>
      </c>
      <c r="AR137" s="308">
        <v>2.8521999999999998</v>
      </c>
      <c r="AS137" s="44">
        <v>2.4329999999999998</v>
      </c>
      <c r="AT137">
        <v>20</v>
      </c>
      <c r="AW137" s="307">
        <v>3.3995822320000002</v>
      </c>
    </row>
    <row r="138" spans="1:49" x14ac:dyDescent="0.2">
      <c r="A138" s="44">
        <v>1885</v>
      </c>
      <c r="B138" s="296">
        <v>11.840999999999999</v>
      </c>
      <c r="C138" s="295">
        <v>1.86</v>
      </c>
      <c r="D138" s="298">
        <f t="shared" si="7"/>
        <v>6.0376999999999992</v>
      </c>
      <c r="E138" s="298">
        <v>8.64</v>
      </c>
      <c r="F138" s="297">
        <f t="shared" si="5"/>
        <v>0.72966810235622004</v>
      </c>
      <c r="G138" s="298"/>
      <c r="H138" s="29"/>
      <c r="L138" s="308">
        <v>0.95720000000000005</v>
      </c>
      <c r="X138" s="29"/>
      <c r="Z138" s="305">
        <v>3.7656999999999998</v>
      </c>
      <c r="AA138" s="305">
        <v>3.7650000000000001</v>
      </c>
      <c r="AB138" s="305"/>
      <c r="AC138" s="300"/>
      <c r="AD138" s="300">
        <v>3131</v>
      </c>
      <c r="AE138" s="300"/>
      <c r="AG138" s="302">
        <v>0.17460000000000001</v>
      </c>
      <c r="AH138" s="302">
        <v>0.31900000000000001</v>
      </c>
      <c r="AI138" s="302">
        <f t="shared" si="6"/>
        <v>0.49360000000000004</v>
      </c>
      <c r="AN138" s="306"/>
      <c r="AO138" s="306"/>
      <c r="AP138" s="306"/>
      <c r="AQ138" s="229">
        <v>1661</v>
      </c>
      <c r="AR138" s="308">
        <v>2.6621999999999999</v>
      </c>
      <c r="AS138" s="44">
        <v>2.2719999999999998</v>
      </c>
      <c r="AT138">
        <v>46</v>
      </c>
      <c r="AW138" s="307">
        <v>3.245043157</v>
      </c>
    </row>
    <row r="139" spans="1:49" x14ac:dyDescent="0.2">
      <c r="A139" s="44">
        <v>1884</v>
      </c>
      <c r="B139" s="296">
        <v>12.055999999999999</v>
      </c>
      <c r="C139" s="295">
        <v>1.83</v>
      </c>
      <c r="D139" s="298">
        <f t="shared" si="7"/>
        <v>5.9291</v>
      </c>
      <c r="E139" s="298">
        <v>8.49</v>
      </c>
      <c r="F139" s="297">
        <f t="shared" si="5"/>
        <v>0.70421366954213671</v>
      </c>
      <c r="G139" s="298"/>
      <c r="H139" s="29"/>
      <c r="L139" s="308">
        <v>0.87890000000000001</v>
      </c>
      <c r="X139" s="29"/>
      <c r="Z139" s="305">
        <v>3.6690999999999998</v>
      </c>
      <c r="AA139" s="305">
        <v>3.669</v>
      </c>
      <c r="AB139" s="305"/>
      <c r="AC139" s="300"/>
      <c r="AD139" s="300">
        <v>3974</v>
      </c>
      <c r="AE139" s="300"/>
      <c r="AG139" s="302">
        <v>0.1804</v>
      </c>
      <c r="AH139" s="302">
        <v>0.2833</v>
      </c>
      <c r="AI139" s="302">
        <f t="shared" si="6"/>
        <v>0.4637</v>
      </c>
      <c r="AN139" s="306"/>
      <c r="AO139" s="306"/>
      <c r="AP139" s="306"/>
      <c r="AQ139" s="229">
        <v>1488</v>
      </c>
      <c r="AR139" s="308">
        <v>2.6187999999999998</v>
      </c>
      <c r="AS139" s="305">
        <v>2.2599999999999998</v>
      </c>
      <c r="AT139">
        <v>63</v>
      </c>
      <c r="AW139" s="307">
        <v>3.1982241829999998</v>
      </c>
    </row>
    <row r="140" spans="1:49" x14ac:dyDescent="0.2">
      <c r="A140" s="44">
        <v>1883</v>
      </c>
      <c r="B140" s="296">
        <v>12.375999999999999</v>
      </c>
      <c r="C140" s="295">
        <v>1.88</v>
      </c>
      <c r="D140" s="298">
        <f t="shared" si="7"/>
        <v>5.7339000000000002</v>
      </c>
      <c r="E140" s="298">
        <v>8.2799999999999994</v>
      </c>
      <c r="F140" s="297">
        <f t="shared" ref="F140:F171" si="8">E140/B140</f>
        <v>0.6690368455074337</v>
      </c>
      <c r="G140" s="298"/>
      <c r="H140" s="29"/>
      <c r="L140" s="308">
        <v>0.80559999999999998</v>
      </c>
      <c r="X140" s="29"/>
      <c r="Z140" s="305">
        <v>3.5009000000000001</v>
      </c>
      <c r="AA140" s="305">
        <v>3.5</v>
      </c>
      <c r="AB140" s="305"/>
      <c r="AC140" s="300"/>
      <c r="AD140" s="300">
        <v>6819</v>
      </c>
      <c r="AE140" s="300"/>
      <c r="AG140" s="302">
        <v>0.23419999999999999</v>
      </c>
      <c r="AH140" s="302">
        <v>0.25990000000000002</v>
      </c>
      <c r="AI140" s="302">
        <f t="shared" si="6"/>
        <v>0.49409999999999998</v>
      </c>
      <c r="AN140" s="306"/>
      <c r="AO140" s="306"/>
      <c r="AP140" s="306"/>
      <c r="AQ140" s="229">
        <v>1418</v>
      </c>
      <c r="AR140" s="308">
        <v>2.5617000000000001</v>
      </c>
      <c r="AS140" s="44">
        <v>2.2330000000000001</v>
      </c>
      <c r="AT140">
        <v>33</v>
      </c>
      <c r="AW140" s="307">
        <v>3.1518514960000004</v>
      </c>
    </row>
    <row r="141" spans="1:49" x14ac:dyDescent="0.2">
      <c r="A141" s="44">
        <v>1882</v>
      </c>
      <c r="B141" s="296">
        <v>12.502000000000001</v>
      </c>
      <c r="C141" s="295">
        <v>1.92</v>
      </c>
      <c r="D141" s="298">
        <f t="shared" si="7"/>
        <v>5.2854999999999999</v>
      </c>
      <c r="E141" s="298">
        <v>7.78</v>
      </c>
      <c r="F141" s="297">
        <f t="shared" si="8"/>
        <v>0.62230043193089102</v>
      </c>
      <c r="G141" s="298"/>
      <c r="H141" s="29"/>
      <c r="L141" s="308">
        <v>0.75380000000000003</v>
      </c>
      <c r="X141" s="29"/>
      <c r="Z141" s="305">
        <v>3.2355</v>
      </c>
      <c r="AA141" s="305">
        <v>3.2349999999999999</v>
      </c>
      <c r="AB141" s="305"/>
      <c r="AC141" s="300"/>
      <c r="AD141" s="300">
        <v>11599</v>
      </c>
      <c r="AE141" s="300"/>
      <c r="AG141" s="302">
        <v>0.24640000000000001</v>
      </c>
      <c r="AH141" s="302">
        <v>0.22689999999999999</v>
      </c>
      <c r="AI141" s="302">
        <f t="shared" si="6"/>
        <v>0.4733</v>
      </c>
      <c r="AN141" s="306"/>
      <c r="AO141" s="306"/>
      <c r="AP141" s="306"/>
      <c r="AQ141" s="229">
        <v>1333</v>
      </c>
      <c r="AR141" s="308">
        <v>2.3574999999999999</v>
      </c>
      <c r="AS141" s="305">
        <v>2.0499999999999998</v>
      </c>
      <c r="AT141">
        <v>22</v>
      </c>
      <c r="AW141" s="307">
        <v>2.9843804500000002</v>
      </c>
    </row>
    <row r="142" spans="1:49" x14ac:dyDescent="0.2">
      <c r="A142" s="44">
        <v>1881</v>
      </c>
      <c r="B142" s="296">
        <v>11.521000000000001</v>
      </c>
      <c r="C142" s="295">
        <v>2.0699999999999998</v>
      </c>
      <c r="D142" s="298">
        <f t="shared" si="7"/>
        <v>4.7804000000000002</v>
      </c>
      <c r="E142" s="298">
        <v>7</v>
      </c>
      <c r="F142" s="297">
        <f t="shared" si="8"/>
        <v>0.60758614703584757</v>
      </c>
      <c r="G142" s="298"/>
      <c r="H142" s="29"/>
      <c r="L142" s="308">
        <v>0.75380000000000003</v>
      </c>
      <c r="X142" s="29"/>
      <c r="Z142" s="305">
        <v>2.8784000000000001</v>
      </c>
      <c r="AA142" s="305">
        <v>2.8780000000000001</v>
      </c>
      <c r="AB142" s="305"/>
      <c r="AC142" s="300"/>
      <c r="AD142" s="300">
        <v>9789</v>
      </c>
      <c r="AE142" s="300"/>
      <c r="AG142" s="302">
        <v>0.19550000000000001</v>
      </c>
      <c r="AH142" s="302">
        <v>0.215</v>
      </c>
      <c r="AI142" s="302">
        <f t="shared" si="6"/>
        <v>0.41049999999999998</v>
      </c>
      <c r="AN142" s="306"/>
      <c r="AO142" s="306"/>
      <c r="AP142" s="306"/>
      <c r="AQ142" s="229">
        <v>1312</v>
      </c>
      <c r="AR142" s="308">
        <v>2.2090999999999998</v>
      </c>
      <c r="AS142" s="44">
        <v>1.9019999999999999</v>
      </c>
      <c r="AT142">
        <v>11</v>
      </c>
      <c r="AW142" s="307">
        <v>2.7007689019999996</v>
      </c>
    </row>
    <row r="143" spans="1:49" x14ac:dyDescent="0.2">
      <c r="A143" s="44">
        <v>1880</v>
      </c>
      <c r="B143" s="296">
        <v>11.182</v>
      </c>
      <c r="C143" s="295">
        <v>2.12</v>
      </c>
      <c r="D143" s="298">
        <f t="shared" si="7"/>
        <v>4.1928999999999998</v>
      </c>
      <c r="E143" s="298">
        <v>6.27</v>
      </c>
      <c r="F143" s="297">
        <f t="shared" si="8"/>
        <v>0.5607225898765873</v>
      </c>
      <c r="G143" s="298"/>
      <c r="H143" s="29"/>
      <c r="L143" s="308">
        <v>0.77390000000000003</v>
      </c>
      <c r="X143" s="29"/>
      <c r="Z143" s="305">
        <v>2.5308999999999999</v>
      </c>
      <c r="AA143" s="305">
        <v>2.5299999999999998</v>
      </c>
      <c r="AC143" s="300"/>
      <c r="AD143" s="300">
        <v>6876</v>
      </c>
      <c r="AE143" s="300"/>
      <c r="AG143" s="302">
        <v>0.18210000000000001</v>
      </c>
      <c r="AH143" s="302">
        <v>0.14829999999999999</v>
      </c>
      <c r="AI143" s="302">
        <f t="shared" si="6"/>
        <v>0.33040000000000003</v>
      </c>
      <c r="AN143" s="306"/>
      <c r="AO143" s="306"/>
      <c r="AP143" s="306"/>
      <c r="AQ143" s="229">
        <v>1279</v>
      </c>
      <c r="AR143" s="308">
        <v>1.9775</v>
      </c>
      <c r="AS143" s="44">
        <v>1.6619999999999999</v>
      </c>
      <c r="AT143">
        <v>18</v>
      </c>
      <c r="AW143" s="307">
        <v>2.302372369</v>
      </c>
    </row>
    <row r="144" spans="1:49" x14ac:dyDescent="0.2">
      <c r="A144" s="44">
        <v>1879</v>
      </c>
      <c r="B144" s="296">
        <v>9.5229999999999997</v>
      </c>
      <c r="C144" s="295">
        <v>2.35</v>
      </c>
      <c r="D144" s="298">
        <f t="shared" si="7"/>
        <v>3.8265000000000002</v>
      </c>
      <c r="E144" s="298">
        <v>5.6</v>
      </c>
      <c r="F144" s="297">
        <f t="shared" si="8"/>
        <v>0.58804998424866117</v>
      </c>
      <c r="G144" s="298"/>
      <c r="H144" s="29"/>
      <c r="X144" s="29"/>
      <c r="Z144" s="305">
        <v>2.3195000000000001</v>
      </c>
      <c r="AA144" s="305">
        <v>2.319</v>
      </c>
      <c r="AC144" s="300"/>
      <c r="AD144" s="300">
        <v>5006</v>
      </c>
      <c r="AE144" s="300"/>
      <c r="AG144" s="302">
        <v>0.1578</v>
      </c>
      <c r="AH144" s="302">
        <v>0.10879999999999999</v>
      </c>
      <c r="AI144" s="302">
        <f t="shared" si="6"/>
        <v>0.2666</v>
      </c>
      <c r="AN144" s="306"/>
      <c r="AO144" s="306"/>
      <c r="AP144" s="306"/>
      <c r="AQ144" s="229">
        <v>1287</v>
      </c>
      <c r="AR144" s="306"/>
      <c r="AS144" s="44">
        <v>1.5069999999999999</v>
      </c>
      <c r="AT144">
        <v>37</v>
      </c>
      <c r="AW144" s="307">
        <v>2.0363001989999998</v>
      </c>
    </row>
    <row r="145" spans="1:49" x14ac:dyDescent="0.2">
      <c r="A145" s="44">
        <v>1878</v>
      </c>
      <c r="B145" s="296">
        <v>8.7379999999999995</v>
      </c>
      <c r="C145" s="295">
        <v>2.2599999999999998</v>
      </c>
      <c r="D145" s="298">
        <f t="shared" si="7"/>
        <v>3.8588</v>
      </c>
      <c r="E145" s="298">
        <v>5.49</v>
      </c>
      <c r="F145" s="297">
        <f t="shared" si="8"/>
        <v>0.62829022659647527</v>
      </c>
      <c r="G145" s="298"/>
      <c r="H145" s="29"/>
      <c r="X145" s="29"/>
      <c r="Z145" s="305">
        <v>2.2978000000000001</v>
      </c>
      <c r="AA145" s="305">
        <v>2.2970000000000002</v>
      </c>
      <c r="AC145" s="300"/>
      <c r="AD145" s="300">
        <v>2428</v>
      </c>
      <c r="AE145" s="300"/>
      <c r="AG145" s="302">
        <v>9.7600000000000006E-2</v>
      </c>
      <c r="AH145" s="302">
        <v>9.8400000000000001E-2</v>
      </c>
      <c r="AI145" s="302">
        <f t="shared" si="6"/>
        <v>0.19600000000000001</v>
      </c>
      <c r="AN145" s="306"/>
      <c r="AO145" s="306"/>
      <c r="AP145" s="306"/>
      <c r="AQ145" s="229">
        <v>1173</v>
      </c>
      <c r="AR145" s="306"/>
      <c r="AS145" s="44">
        <v>1.5609999999999999</v>
      </c>
      <c r="AT145">
        <v>140</v>
      </c>
      <c r="AW145" s="307">
        <v>1.948419195</v>
      </c>
    </row>
    <row r="146" spans="1:49" x14ac:dyDescent="0.2">
      <c r="A146" s="44">
        <v>1877</v>
      </c>
      <c r="B146" s="296">
        <v>8.9369999999999994</v>
      </c>
      <c r="C146" s="295">
        <v>2.21</v>
      </c>
      <c r="D146" s="298">
        <f t="shared" si="7"/>
        <v>3.9763000000000002</v>
      </c>
      <c r="E146" s="298">
        <v>5.65</v>
      </c>
      <c r="F146" s="297">
        <f t="shared" si="8"/>
        <v>0.63220320017903109</v>
      </c>
      <c r="G146" s="298"/>
      <c r="H146" s="29"/>
      <c r="X146" s="29"/>
      <c r="Z146" s="305">
        <v>2.2553000000000001</v>
      </c>
      <c r="AA146" s="305">
        <v>2.2549999999999999</v>
      </c>
      <c r="AC146" s="300"/>
      <c r="AD146" s="300">
        <v>2280</v>
      </c>
      <c r="AE146" s="300"/>
      <c r="AG146" s="302">
        <v>8.7300000000000003E-2</v>
      </c>
      <c r="AH146" s="302">
        <v>0.12570000000000001</v>
      </c>
      <c r="AI146" s="302">
        <f t="shared" si="6"/>
        <v>0.21300000000000002</v>
      </c>
      <c r="AN146" s="306"/>
      <c r="AO146" s="306"/>
      <c r="AP146" s="306"/>
      <c r="AQ146" s="229">
        <v>1306</v>
      </c>
      <c r="AR146" s="306"/>
      <c r="AS146" s="44">
        <v>1.7210000000000001</v>
      </c>
      <c r="AT146">
        <v>99</v>
      </c>
      <c r="AW146" s="307">
        <v>1.966286808</v>
      </c>
    </row>
    <row r="147" spans="1:49" x14ac:dyDescent="0.2">
      <c r="A147" s="44">
        <v>1876</v>
      </c>
      <c r="B147" s="296">
        <v>8.8049999999999997</v>
      </c>
      <c r="C147" s="295">
        <v>2.1800000000000002</v>
      </c>
      <c r="D147" s="298">
        <f t="shared" si="7"/>
        <v>3.9472000000000005</v>
      </c>
      <c r="E147" s="298">
        <v>5.55</v>
      </c>
      <c r="F147" s="297">
        <f t="shared" si="8"/>
        <v>0.63032367972742764</v>
      </c>
      <c r="G147" s="298"/>
      <c r="H147" s="29"/>
      <c r="X147" s="29"/>
      <c r="Z147" s="305">
        <v>2.2202000000000002</v>
      </c>
      <c r="AA147" s="305">
        <v>2.165</v>
      </c>
      <c r="AC147" s="300"/>
      <c r="AD147" s="300">
        <v>2575</v>
      </c>
      <c r="AE147" s="300"/>
      <c r="AG147" s="302">
        <v>0.1183</v>
      </c>
      <c r="AH147" s="302">
        <v>0.12379999999999999</v>
      </c>
      <c r="AI147" s="302">
        <f t="shared" si="6"/>
        <v>0.24209999999999998</v>
      </c>
      <c r="AN147" s="306"/>
      <c r="AO147" s="306"/>
      <c r="AP147" s="306"/>
      <c r="AQ147" s="229">
        <v>1357</v>
      </c>
      <c r="AR147" s="306"/>
      <c r="AS147" s="44">
        <v>1.7270000000000001</v>
      </c>
      <c r="AT147">
        <v>59</v>
      </c>
      <c r="AW147" s="307">
        <v>1.9111046190000001</v>
      </c>
    </row>
    <row r="148" spans="1:49" x14ac:dyDescent="0.2">
      <c r="A148" s="44">
        <v>1875</v>
      </c>
      <c r="B148" s="296">
        <v>9.0489999999999995</v>
      </c>
      <c r="C148" s="295">
        <v>2.23</v>
      </c>
      <c r="D148" s="298">
        <f>AA148+AS148</f>
        <v>4.2069999999999999</v>
      </c>
      <c r="E148" s="298">
        <v>5.92</v>
      </c>
      <c r="F148" s="297">
        <f t="shared" si="8"/>
        <v>0.65421593546248202</v>
      </c>
      <c r="G148" s="298"/>
      <c r="H148" s="29"/>
      <c r="X148" s="29"/>
      <c r="Z148" s="305"/>
      <c r="AA148" s="305">
        <v>2.4590000000000001</v>
      </c>
      <c r="AC148" s="300"/>
      <c r="AD148" s="300">
        <v>1606</v>
      </c>
      <c r="AE148" s="300"/>
      <c r="AG148" s="302">
        <v>0.13689999999999999</v>
      </c>
      <c r="AH148" s="302">
        <v>0.15559999999999999</v>
      </c>
      <c r="AI148" s="302">
        <f t="shared" ref="AI148:AI173" si="9">AH148+AG148</f>
        <v>0.29249999999999998</v>
      </c>
      <c r="AN148" s="306"/>
      <c r="AO148" s="306"/>
      <c r="AP148" s="306"/>
      <c r="AQ148" s="229">
        <v>1260</v>
      </c>
      <c r="AR148" s="306"/>
      <c r="AS148" s="44">
        <v>1.748</v>
      </c>
      <c r="AT148">
        <v>28</v>
      </c>
      <c r="AW148" s="307">
        <v>1.8995557160000001</v>
      </c>
    </row>
    <row r="149" spans="1:49" x14ac:dyDescent="0.2">
      <c r="A149" s="44">
        <v>1874</v>
      </c>
      <c r="B149" s="296">
        <v>8.9809999999999999</v>
      </c>
      <c r="C149" s="295">
        <v>2.25</v>
      </c>
      <c r="D149" s="298">
        <f>AA149+AS149</f>
        <v>3.794</v>
      </c>
      <c r="E149" s="298">
        <v>5.5</v>
      </c>
      <c r="F149" s="297">
        <f t="shared" si="8"/>
        <v>0.61240396392383922</v>
      </c>
      <c r="G149" s="298"/>
      <c r="H149" s="29"/>
      <c r="X149" s="29"/>
      <c r="Z149" s="305"/>
      <c r="AA149" s="305">
        <v>2.23</v>
      </c>
      <c r="AC149" s="300"/>
      <c r="AD149" s="300">
        <v>2584</v>
      </c>
      <c r="AE149" s="300"/>
      <c r="AG149" s="302">
        <v>0.1153</v>
      </c>
      <c r="AH149" s="302">
        <v>0.14369999999999999</v>
      </c>
      <c r="AI149" s="302">
        <f t="shared" si="9"/>
        <v>0.25900000000000001</v>
      </c>
      <c r="AN149" s="306"/>
      <c r="AO149" s="306"/>
      <c r="AP149" s="306"/>
      <c r="AQ149" s="229">
        <v>1569</v>
      </c>
      <c r="AR149" s="306"/>
      <c r="AS149" s="44">
        <v>1.5640000000000001</v>
      </c>
      <c r="AT149">
        <v>57</v>
      </c>
      <c r="AW149" s="307">
        <v>1.692347863</v>
      </c>
    </row>
    <row r="150" spans="1:49" x14ac:dyDescent="0.2">
      <c r="A150" s="301">
        <v>1873</v>
      </c>
      <c r="B150" s="296">
        <v>9.3000000000000007</v>
      </c>
      <c r="C150" s="295">
        <v>2.23</v>
      </c>
      <c r="D150" s="298">
        <f>AA150+AS150</f>
        <v>3.2750000000000004</v>
      </c>
      <c r="E150" s="298">
        <v>5.04</v>
      </c>
      <c r="F150" s="297">
        <f t="shared" si="8"/>
        <v>0.54193548387096768</v>
      </c>
      <c r="G150" s="298"/>
      <c r="H150" s="29"/>
      <c r="X150" s="29"/>
      <c r="Z150" s="305"/>
      <c r="AA150" s="305">
        <v>1.8360000000000001</v>
      </c>
      <c r="AC150" s="300"/>
      <c r="AD150" s="300">
        <v>5217</v>
      </c>
      <c r="AE150" s="300"/>
      <c r="AG150" s="302">
        <v>0.14879999999999999</v>
      </c>
      <c r="AH150" s="302">
        <v>0.186</v>
      </c>
      <c r="AI150" s="302">
        <f t="shared" si="9"/>
        <v>0.33479999999999999</v>
      </c>
      <c r="AN150" s="306"/>
      <c r="AO150" s="306"/>
      <c r="AP150" s="306"/>
      <c r="AQ150" s="229">
        <v>1330</v>
      </c>
      <c r="AR150" s="306"/>
      <c r="AS150" s="44">
        <v>1.4390000000000001</v>
      </c>
      <c r="AT150">
        <v>41</v>
      </c>
      <c r="AW150" s="307">
        <v>1.4475877109999999</v>
      </c>
    </row>
    <row r="151" spans="1:49" x14ac:dyDescent="0.2">
      <c r="A151" s="44">
        <v>1872</v>
      </c>
      <c r="B151" s="296">
        <v>8.9269999999999996</v>
      </c>
      <c r="C151" s="295">
        <v>2.25</v>
      </c>
      <c r="D151" s="298">
        <f>AA151+AS151</f>
        <v>2.6339999999999999</v>
      </c>
      <c r="E151" s="298">
        <v>4.33</v>
      </c>
      <c r="F151" s="297">
        <f t="shared" si="8"/>
        <v>0.48504536798476533</v>
      </c>
      <c r="G151" s="298"/>
      <c r="H151" s="29"/>
      <c r="X151" s="29"/>
      <c r="Z151" s="305"/>
      <c r="AA151" s="305">
        <v>1.5109999999999999</v>
      </c>
      <c r="AC151" s="229">
        <v>66171</v>
      </c>
      <c r="AD151" s="300">
        <v>7439</v>
      </c>
      <c r="AE151" s="229"/>
      <c r="AG151" s="302">
        <v>0.1651</v>
      </c>
      <c r="AH151" s="302">
        <v>0.1709</v>
      </c>
      <c r="AI151" s="302">
        <f t="shared" si="9"/>
        <v>0.33599999999999997</v>
      </c>
      <c r="AN151" s="306"/>
      <c r="AO151" s="306"/>
      <c r="AP151" s="306"/>
      <c r="AQ151" s="229">
        <v>566</v>
      </c>
      <c r="AR151" s="306"/>
      <c r="AS151" s="44">
        <v>1.123</v>
      </c>
      <c r="AT151">
        <v>19</v>
      </c>
      <c r="AW151" s="307">
        <v>1.2084793190000001</v>
      </c>
    </row>
    <row r="152" spans="1:49" x14ac:dyDescent="0.2">
      <c r="A152" s="44">
        <v>1871</v>
      </c>
      <c r="B152" s="296">
        <v>8.8049999999999997</v>
      </c>
      <c r="C152" s="295">
        <v>2.35</v>
      </c>
      <c r="D152" s="304">
        <f t="shared" ref="D152:D171" si="10">AB152+AS152</f>
        <v>2.2875000000000001</v>
      </c>
      <c r="E152" s="298">
        <v>3.97</v>
      </c>
      <c r="F152" s="297">
        <f t="shared" si="8"/>
        <v>0.45088018171493471</v>
      </c>
      <c r="G152" s="298"/>
      <c r="H152" s="29"/>
      <c r="X152" s="29"/>
      <c r="Z152" s="305"/>
      <c r="AA152" s="305"/>
      <c r="AB152" s="303">
        <v>1.2975000000000001</v>
      </c>
      <c r="AC152" s="229">
        <v>60301</v>
      </c>
      <c r="AD152" s="300">
        <v>6660</v>
      </c>
      <c r="AE152" s="229"/>
      <c r="AG152" s="302">
        <v>0.2155</v>
      </c>
      <c r="AH152" s="302">
        <v>0.19170000000000001</v>
      </c>
      <c r="AI152" s="302">
        <f t="shared" si="9"/>
        <v>0.40720000000000001</v>
      </c>
      <c r="AN152" s="306"/>
      <c r="AO152" s="306"/>
      <c r="AP152" s="306"/>
      <c r="AQ152" s="229">
        <v>452</v>
      </c>
      <c r="AR152" s="306"/>
      <c r="AS152" s="305">
        <v>0.99</v>
      </c>
      <c r="AT152">
        <v>10</v>
      </c>
      <c r="AW152" s="307">
        <v>1.0192200739999999</v>
      </c>
    </row>
    <row r="153" spans="1:49" x14ac:dyDescent="0.2">
      <c r="A153" s="44">
        <v>1870</v>
      </c>
      <c r="B153" s="296">
        <v>8.52</v>
      </c>
      <c r="C153" s="295">
        <v>2.48</v>
      </c>
      <c r="D153" s="304">
        <f t="shared" si="10"/>
        <v>2.0228000000000002</v>
      </c>
      <c r="E153" s="298">
        <v>3.66</v>
      </c>
      <c r="F153" s="297">
        <f t="shared" si="8"/>
        <v>0.42957746478873243</v>
      </c>
      <c r="G153" s="298"/>
      <c r="H153" s="29"/>
      <c r="X153" s="29"/>
      <c r="Z153" s="305"/>
      <c r="AA153" s="305"/>
      <c r="AB153" s="303">
        <v>1.1597999999999999</v>
      </c>
      <c r="AC153" s="229">
        <v>52922</v>
      </c>
      <c r="AD153" s="300">
        <v>5658</v>
      </c>
      <c r="AE153" s="229"/>
      <c r="AG153" s="302">
        <v>0.19520000000000001</v>
      </c>
      <c r="AH153" s="302">
        <v>0.16439999999999999</v>
      </c>
      <c r="AI153" s="302">
        <f t="shared" si="9"/>
        <v>0.35960000000000003</v>
      </c>
      <c r="AN153" s="306"/>
      <c r="AO153" s="306"/>
      <c r="AP153" s="306"/>
      <c r="AQ153" s="229">
        <v>325</v>
      </c>
      <c r="AR153" s="306"/>
      <c r="AS153" s="44">
        <v>0.86299999999999999</v>
      </c>
      <c r="AT153">
        <v>3</v>
      </c>
    </row>
    <row r="154" spans="1:49" x14ac:dyDescent="0.2">
      <c r="A154" s="44">
        <v>1869</v>
      </c>
      <c r="B154" s="296">
        <v>8.3089999999999993</v>
      </c>
      <c r="C154" s="295">
        <v>2.59</v>
      </c>
      <c r="D154" s="304">
        <f t="shared" si="10"/>
        <v>1.6586000000000001</v>
      </c>
      <c r="E154" s="298">
        <v>3.26</v>
      </c>
      <c r="F154" s="297">
        <f t="shared" si="8"/>
        <v>0.39234564929594418</v>
      </c>
      <c r="G154" s="298"/>
      <c r="H154" s="29"/>
      <c r="X154" s="29"/>
      <c r="Z154" s="305"/>
      <c r="AA154" s="305"/>
      <c r="AB154" s="303">
        <v>0.85760000000000003</v>
      </c>
      <c r="AC154" s="229">
        <v>46844</v>
      </c>
      <c r="AD154" s="300">
        <v>4103</v>
      </c>
      <c r="AE154" s="229"/>
      <c r="AG154" s="302">
        <v>0.13650000000000001</v>
      </c>
      <c r="AH154" s="302">
        <v>0.17330000000000001</v>
      </c>
      <c r="AI154" s="302">
        <f t="shared" si="9"/>
        <v>0.30980000000000002</v>
      </c>
      <c r="AN154" s="306"/>
      <c r="AO154" s="306"/>
      <c r="AP154" s="306"/>
      <c r="AQ154" s="229">
        <v>259</v>
      </c>
      <c r="AR154" s="306"/>
      <c r="AS154" s="44">
        <v>0.80100000000000005</v>
      </c>
      <c r="AT154">
        <v>7</v>
      </c>
    </row>
    <row r="155" spans="1:49" x14ac:dyDescent="0.2">
      <c r="A155" s="44">
        <v>1868</v>
      </c>
      <c r="B155" s="296">
        <v>8.4060000000000006</v>
      </c>
      <c r="C155" s="295">
        <v>2.61</v>
      </c>
      <c r="D155" s="304">
        <f t="shared" si="10"/>
        <v>1.5584</v>
      </c>
      <c r="E155" s="298">
        <v>3.18</v>
      </c>
      <c r="F155" s="297">
        <f t="shared" si="8"/>
        <v>0.37830121341898643</v>
      </c>
      <c r="G155" s="298"/>
      <c r="H155" s="29"/>
      <c r="X155" s="29"/>
      <c r="Z155" s="305"/>
      <c r="AA155" s="305"/>
      <c r="AB155" s="303">
        <v>0.79339999999999999</v>
      </c>
      <c r="AC155" s="229">
        <v>42229</v>
      </c>
      <c r="AD155" s="300">
        <v>2468</v>
      </c>
      <c r="AE155" s="229"/>
      <c r="AG155" s="302">
        <v>0.14549999999999999</v>
      </c>
      <c r="AH155" s="302">
        <v>0.16950000000000001</v>
      </c>
      <c r="AI155" s="302">
        <f t="shared" si="9"/>
        <v>0.315</v>
      </c>
      <c r="AQ155" s="229">
        <v>247</v>
      </c>
      <c r="AS155" s="44">
        <v>0.76500000000000001</v>
      </c>
      <c r="AT155">
        <v>14</v>
      </c>
    </row>
    <row r="156" spans="1:49" x14ac:dyDescent="0.2">
      <c r="A156" s="44">
        <v>1867</v>
      </c>
      <c r="B156" s="296">
        <v>8.3350000000000009</v>
      </c>
      <c r="C156" s="295">
        <v>2.68</v>
      </c>
      <c r="D156" s="304">
        <f t="shared" si="10"/>
        <v>1.359</v>
      </c>
      <c r="E156" s="298">
        <v>2.97</v>
      </c>
      <c r="F156" s="297">
        <f t="shared" si="8"/>
        <v>0.35632873425314937</v>
      </c>
      <c r="G156" s="298"/>
      <c r="H156" s="29"/>
      <c r="X156" s="29"/>
      <c r="Z156" s="305">
        <v>0.41670000000000001</v>
      </c>
      <c r="AA156" s="305">
        <v>0.41599999999999998</v>
      </c>
      <c r="AB156" s="303">
        <v>0.65</v>
      </c>
      <c r="AC156" s="229">
        <v>39050</v>
      </c>
      <c r="AD156" s="300">
        <v>2541</v>
      </c>
      <c r="AE156" s="229"/>
      <c r="AG156" s="302">
        <v>0.13850000000000001</v>
      </c>
      <c r="AH156" s="302">
        <v>0.1341</v>
      </c>
      <c r="AI156" s="302">
        <f t="shared" si="9"/>
        <v>0.27260000000000001</v>
      </c>
      <c r="AQ156" s="229">
        <v>272</v>
      </c>
      <c r="AS156" s="44">
        <v>0.70899999999999996</v>
      </c>
      <c r="AT156">
        <v>8</v>
      </c>
    </row>
    <row r="157" spans="1:49" x14ac:dyDescent="0.2">
      <c r="A157" s="44">
        <v>1866</v>
      </c>
      <c r="B157" s="296">
        <v>8.5980000000000008</v>
      </c>
      <c r="C157" s="295">
        <v>2.77</v>
      </c>
      <c r="D157" s="304">
        <f t="shared" si="10"/>
        <v>1.2602000000000002</v>
      </c>
      <c r="E157" s="298">
        <v>2.93</v>
      </c>
      <c r="F157" s="297">
        <f t="shared" si="8"/>
        <v>0.34077692486624794</v>
      </c>
      <c r="G157" s="298"/>
      <c r="H157" s="29"/>
      <c r="X157" s="29"/>
      <c r="AB157" s="303">
        <v>0.57820000000000005</v>
      </c>
      <c r="AC157" s="229">
        <v>36801</v>
      </c>
      <c r="AD157" s="300">
        <v>1404</v>
      </c>
      <c r="AE157" s="229"/>
      <c r="AG157" s="302">
        <v>0.1106</v>
      </c>
      <c r="AH157" s="302">
        <v>0.1101</v>
      </c>
      <c r="AI157" s="302">
        <f t="shared" si="9"/>
        <v>0.22070000000000001</v>
      </c>
      <c r="AQ157" s="229">
        <v>297</v>
      </c>
      <c r="AS157" s="44">
        <v>0.68200000000000005</v>
      </c>
      <c r="AT157">
        <v>7</v>
      </c>
    </row>
    <row r="158" spans="1:49" x14ac:dyDescent="0.2">
      <c r="A158" s="44">
        <v>1865</v>
      </c>
      <c r="B158" s="296">
        <v>8.7579999999999991</v>
      </c>
      <c r="C158" s="295">
        <v>2.68</v>
      </c>
      <c r="D158" s="304">
        <f t="shared" si="10"/>
        <v>1.0563</v>
      </c>
      <c r="E158" s="298">
        <v>2.76</v>
      </c>
      <c r="F158" s="297">
        <f t="shared" si="8"/>
        <v>0.31514044302352134</v>
      </c>
      <c r="G158" s="298"/>
      <c r="H158" s="29"/>
      <c r="X158" s="29"/>
      <c r="AB158" s="303">
        <v>0.5393</v>
      </c>
      <c r="AC158" s="229">
        <v>35085</v>
      </c>
      <c r="AD158" s="300">
        <v>819</v>
      </c>
      <c r="AE158" s="229"/>
      <c r="AG158" s="302">
        <v>7.8899999999999998E-2</v>
      </c>
      <c r="AH158" s="302">
        <v>8.2699999999999996E-2</v>
      </c>
      <c r="AI158" s="302">
        <f t="shared" si="9"/>
        <v>0.16159999999999999</v>
      </c>
      <c r="AQ158" s="229">
        <v>349</v>
      </c>
      <c r="AS158" s="44">
        <v>0.51700000000000002</v>
      </c>
      <c r="AT158">
        <v>6</v>
      </c>
    </row>
    <row r="159" spans="1:49" x14ac:dyDescent="0.2">
      <c r="A159" s="44">
        <v>1864</v>
      </c>
      <c r="B159" s="296">
        <v>8.7880000000000003</v>
      </c>
      <c r="C159" s="295">
        <v>1.82</v>
      </c>
      <c r="D159" s="304">
        <f t="shared" si="10"/>
        <v>1.0465</v>
      </c>
      <c r="E159" s="298">
        <v>2.76</v>
      </c>
      <c r="F159" s="297">
        <f t="shared" si="8"/>
        <v>0.3140646335912608</v>
      </c>
      <c r="G159" s="298"/>
      <c r="H159" s="29"/>
      <c r="X159" s="29"/>
      <c r="AB159" s="303">
        <v>0.49249999999999999</v>
      </c>
      <c r="AC159" s="229">
        <v>33908</v>
      </c>
      <c r="AD159" s="300">
        <v>947</v>
      </c>
      <c r="AE159" s="229"/>
      <c r="AG159" s="302">
        <v>6.3200000000000006E-2</v>
      </c>
      <c r="AH159" s="302">
        <v>6.7500000000000004E-2</v>
      </c>
      <c r="AI159" s="302">
        <f t="shared" si="9"/>
        <v>0.13070000000000001</v>
      </c>
      <c r="AQ159" s="229">
        <v>1089</v>
      </c>
      <c r="AS159" s="44">
        <v>0.55400000000000005</v>
      </c>
      <c r="AT159">
        <v>2</v>
      </c>
    </row>
    <row r="160" spans="1:49" x14ac:dyDescent="0.2">
      <c r="A160" s="44">
        <v>1863</v>
      </c>
      <c r="B160" s="296">
        <v>6.165</v>
      </c>
      <c r="C160" s="295">
        <v>1.1200000000000001</v>
      </c>
      <c r="D160" s="304">
        <f t="shared" si="10"/>
        <v>1.1097999999999999</v>
      </c>
      <c r="E160" s="298">
        <v>2.3199999999999998</v>
      </c>
      <c r="F160" s="297">
        <f t="shared" si="8"/>
        <v>0.37631792376317919</v>
      </c>
      <c r="G160" s="298"/>
      <c r="H160" s="29"/>
      <c r="X160" s="29"/>
      <c r="AB160" s="303">
        <v>0.45579999999999998</v>
      </c>
      <c r="AC160" s="229">
        <v>33170</v>
      </c>
      <c r="AD160" s="300">
        <v>574</v>
      </c>
      <c r="AE160" s="229"/>
      <c r="AG160" s="302">
        <v>4.3799999999999999E-2</v>
      </c>
      <c r="AH160" s="302">
        <v>7.8899999999999998E-2</v>
      </c>
      <c r="AI160" s="302">
        <f t="shared" si="9"/>
        <v>0.1227</v>
      </c>
      <c r="AQ160" s="229">
        <v>1466</v>
      </c>
      <c r="AS160" s="44">
        <v>0.65400000000000003</v>
      </c>
    </row>
    <row r="161" spans="1:55" x14ac:dyDescent="0.2">
      <c r="A161" s="44">
        <v>1862</v>
      </c>
      <c r="B161" s="296">
        <v>4.8869999999999996</v>
      </c>
      <c r="C161" s="295">
        <v>0.52</v>
      </c>
      <c r="D161" s="304">
        <f t="shared" si="10"/>
        <v>1.1168</v>
      </c>
      <c r="E161" s="298">
        <v>2.08</v>
      </c>
      <c r="F161" s="297">
        <f t="shared" si="8"/>
        <v>0.42561898915490082</v>
      </c>
      <c r="G161" s="298"/>
      <c r="H161" s="29"/>
      <c r="X161" s="29"/>
      <c r="AB161" s="303">
        <v>0.4708</v>
      </c>
      <c r="AC161" s="229">
        <v>32120</v>
      </c>
      <c r="AD161" s="300">
        <v>720</v>
      </c>
      <c r="AE161" s="229"/>
      <c r="AG161" s="302">
        <v>5.3499999999999999E-2</v>
      </c>
      <c r="AH161" s="302">
        <v>7.5300000000000006E-2</v>
      </c>
      <c r="AI161" s="302">
        <f t="shared" si="9"/>
        <v>0.1288</v>
      </c>
      <c r="AQ161" s="229">
        <v>1492</v>
      </c>
      <c r="AS161" s="44">
        <v>0.64600000000000002</v>
      </c>
    </row>
    <row r="162" spans="1:55" x14ac:dyDescent="0.2">
      <c r="A162" s="44">
        <v>1861</v>
      </c>
      <c r="B162" s="296">
        <v>4.2439999999999998</v>
      </c>
      <c r="C162" s="295">
        <v>0.09</v>
      </c>
      <c r="D162" s="304">
        <f t="shared" si="10"/>
        <v>1.1641999999999999</v>
      </c>
      <c r="E162" s="298">
        <v>2</v>
      </c>
      <c r="F162" s="297">
        <f t="shared" si="8"/>
        <v>0.47125353440150802</v>
      </c>
      <c r="G162" s="298"/>
      <c r="H162" s="29"/>
      <c r="X162" s="29"/>
      <c r="AB162" s="303">
        <v>0.46820000000000001</v>
      </c>
      <c r="AC162" s="229">
        <v>31286</v>
      </c>
      <c r="AD162" s="300">
        <v>1016</v>
      </c>
      <c r="AE162" s="229"/>
      <c r="AG162" s="302">
        <v>7.5999999999999998E-2</v>
      </c>
      <c r="AH162" s="302">
        <v>6.4000000000000001E-2</v>
      </c>
      <c r="AI162" s="302">
        <f t="shared" si="9"/>
        <v>0.14000000000000001</v>
      </c>
      <c r="AQ162" s="229">
        <v>1601</v>
      </c>
      <c r="AS162" s="44">
        <v>0.69599999999999995</v>
      </c>
    </row>
    <row r="163" spans="1:55" x14ac:dyDescent="0.2">
      <c r="A163" s="44">
        <v>1860</v>
      </c>
      <c r="B163" s="296">
        <v>4.1180000000000003</v>
      </c>
      <c r="C163" s="295">
        <v>0.06</v>
      </c>
      <c r="D163" s="304">
        <f t="shared" si="10"/>
        <v>1.1926000000000001</v>
      </c>
      <c r="E163" s="298">
        <v>2.0099999999999998</v>
      </c>
      <c r="F163" s="297">
        <f t="shared" si="8"/>
        <v>0.48810101991257882</v>
      </c>
      <c r="G163" s="298"/>
      <c r="H163" s="29"/>
      <c r="X163" s="29"/>
      <c r="AB163" s="303">
        <v>0.50160000000000005</v>
      </c>
      <c r="AC163" s="229">
        <v>30626</v>
      </c>
      <c r="AD163" s="300">
        <v>1500</v>
      </c>
      <c r="AE163" s="229"/>
      <c r="AG163" s="302">
        <v>8.7599999999999997E-2</v>
      </c>
      <c r="AH163" s="302">
        <v>7.5399999999999995E-2</v>
      </c>
      <c r="AI163" s="302">
        <f t="shared" si="9"/>
        <v>0.16299999999999998</v>
      </c>
      <c r="AQ163" s="229">
        <v>1562</v>
      </c>
      <c r="AS163" s="44">
        <v>0.69099999999999995</v>
      </c>
    </row>
    <row r="164" spans="1:55" x14ac:dyDescent="0.2">
      <c r="A164" s="44">
        <v>1859</v>
      </c>
      <c r="B164" s="296">
        <v>4.1369999999999996</v>
      </c>
      <c r="C164" s="295">
        <v>0.06</v>
      </c>
      <c r="D164" s="304">
        <f t="shared" si="10"/>
        <v>1.1920999999999999</v>
      </c>
      <c r="E164" s="298">
        <v>2.0099999999999998</v>
      </c>
      <c r="F164" s="297">
        <f t="shared" si="8"/>
        <v>0.48585931834662799</v>
      </c>
      <c r="G164" s="298"/>
      <c r="H164" s="29"/>
      <c r="X164" s="29"/>
      <c r="AB164" s="303">
        <v>0.53510000000000002</v>
      </c>
      <c r="AC164" s="229">
        <v>28789</v>
      </c>
      <c r="AD164" s="300">
        <v>1707</v>
      </c>
      <c r="AE164" s="229"/>
      <c r="AG164" s="302">
        <v>7.9899999999999999E-2</v>
      </c>
      <c r="AH164" s="302">
        <v>8.72E-2</v>
      </c>
      <c r="AI164" s="302">
        <f t="shared" si="9"/>
        <v>0.1671</v>
      </c>
      <c r="AQ164" s="229">
        <v>1476</v>
      </c>
      <c r="AS164" s="44">
        <v>0.65700000000000003</v>
      </c>
    </row>
    <row r="165" spans="1:55" x14ac:dyDescent="0.2">
      <c r="A165" s="44">
        <v>1858</v>
      </c>
      <c r="B165" s="296">
        <v>4.2629999999999999</v>
      </c>
      <c r="C165" s="295">
        <v>0.04</v>
      </c>
      <c r="D165" s="304">
        <f t="shared" si="10"/>
        <v>1.0488999999999999</v>
      </c>
      <c r="E165" s="298">
        <v>1.9</v>
      </c>
      <c r="F165" s="297">
        <f t="shared" si="8"/>
        <v>0.44569551958714521</v>
      </c>
      <c r="G165" s="298"/>
      <c r="H165" s="29"/>
      <c r="X165" s="29"/>
      <c r="AB165" s="303">
        <v>0.46589999999999998</v>
      </c>
      <c r="AC165" s="229">
        <v>26968</v>
      </c>
      <c r="AD165" s="300">
        <v>1966</v>
      </c>
      <c r="AE165" s="229"/>
      <c r="AG165" s="302">
        <v>7.3499999999999996E-2</v>
      </c>
      <c r="AH165" s="302">
        <v>9.4799999999999995E-2</v>
      </c>
      <c r="AI165" s="302">
        <f t="shared" si="9"/>
        <v>0.16830000000000001</v>
      </c>
      <c r="AQ165" s="229">
        <v>1422</v>
      </c>
      <c r="AS165" s="44">
        <v>0.58299999999999996</v>
      </c>
    </row>
    <row r="166" spans="1:55" x14ac:dyDescent="0.2">
      <c r="A166" s="301">
        <v>1857</v>
      </c>
      <c r="B166" s="296">
        <v>4.0270000000000001</v>
      </c>
      <c r="C166" s="295">
        <v>0.03</v>
      </c>
      <c r="D166" s="304">
        <f t="shared" si="10"/>
        <v>1.0946</v>
      </c>
      <c r="E166" s="298">
        <v>1.9</v>
      </c>
      <c r="F166" s="297">
        <f t="shared" si="8"/>
        <v>0.47181524708219513</v>
      </c>
      <c r="G166" s="298"/>
      <c r="H166" s="29"/>
      <c r="X166" s="29"/>
      <c r="AB166" s="303">
        <v>0.41060000000000002</v>
      </c>
      <c r="AC166" s="229">
        <v>24508</v>
      </c>
      <c r="AD166" s="300">
        <v>2077</v>
      </c>
      <c r="AE166" s="229"/>
      <c r="AG166" s="302">
        <v>0.1118</v>
      </c>
      <c r="AH166" s="302">
        <v>0.1298</v>
      </c>
      <c r="AI166" s="302">
        <f t="shared" si="9"/>
        <v>0.24159999999999998</v>
      </c>
      <c r="AQ166" s="229">
        <v>1416</v>
      </c>
      <c r="AS166" s="44">
        <v>0.68400000000000005</v>
      </c>
    </row>
    <row r="167" spans="1:55" x14ac:dyDescent="0.2">
      <c r="A167" s="44">
        <v>1856</v>
      </c>
      <c r="B167" s="296">
        <v>4.1669999999999998</v>
      </c>
      <c r="C167" s="295">
        <v>0.03</v>
      </c>
      <c r="D167" s="304">
        <f t="shared" si="10"/>
        <v>0.99439999999999995</v>
      </c>
      <c r="E167" s="298">
        <v>1.83</v>
      </c>
      <c r="F167" s="297">
        <f t="shared" si="8"/>
        <v>0.4391648668106552</v>
      </c>
      <c r="G167" s="298"/>
      <c r="H167" s="29"/>
      <c r="X167" s="29"/>
      <c r="AB167" s="303">
        <v>0.3604</v>
      </c>
      <c r="AC167" s="229">
        <v>22076</v>
      </c>
      <c r="AD167" s="300">
        <v>1471</v>
      </c>
      <c r="AE167" s="229"/>
      <c r="AG167" s="302">
        <v>9.3799999999999994E-2</v>
      </c>
      <c r="AH167" s="302">
        <v>0.1227</v>
      </c>
      <c r="AI167" s="302">
        <f t="shared" si="9"/>
        <v>0.2165</v>
      </c>
      <c r="AQ167" s="229">
        <v>1398</v>
      </c>
      <c r="AS167" s="44">
        <v>0.63400000000000001</v>
      </c>
    </row>
    <row r="168" spans="1:55" x14ac:dyDescent="0.2">
      <c r="A168" s="44">
        <v>1855</v>
      </c>
      <c r="B168" s="296">
        <v>3.9649999999999999</v>
      </c>
      <c r="C168" s="295">
        <v>0.04</v>
      </c>
      <c r="D168" s="304">
        <f t="shared" si="10"/>
        <v>0.88749999999999996</v>
      </c>
      <c r="E168" s="298">
        <v>1.68</v>
      </c>
      <c r="F168" s="297">
        <f t="shared" si="8"/>
        <v>0.42370744010088274</v>
      </c>
      <c r="G168" s="298"/>
      <c r="H168" s="29"/>
      <c r="X168" s="29"/>
      <c r="AB168" s="303">
        <v>0.3115</v>
      </c>
      <c r="AC168" s="229">
        <v>18874</v>
      </c>
      <c r="AD168" s="300">
        <v>2453</v>
      </c>
      <c r="AE168" s="229"/>
      <c r="AG168" s="302">
        <v>0.1085</v>
      </c>
      <c r="AH168" s="302">
        <v>0.1246</v>
      </c>
      <c r="AI168" s="302">
        <f t="shared" si="9"/>
        <v>0.2331</v>
      </c>
      <c r="AQ168" s="229">
        <v>1307</v>
      </c>
      <c r="AS168" s="44">
        <v>0.57599999999999996</v>
      </c>
    </row>
    <row r="169" spans="1:55" x14ac:dyDescent="0.2">
      <c r="A169" s="44">
        <v>1854</v>
      </c>
      <c r="B169" s="296">
        <v>3.5640000000000001</v>
      </c>
      <c r="C169" s="295">
        <v>0.04</v>
      </c>
      <c r="D169" s="304">
        <f t="shared" si="10"/>
        <v>0.81840000000000002</v>
      </c>
      <c r="E169" s="298">
        <v>1.53</v>
      </c>
      <c r="F169" s="297">
        <f t="shared" si="8"/>
        <v>0.42929292929292928</v>
      </c>
      <c r="G169" s="298"/>
      <c r="H169" s="29"/>
      <c r="X169" s="29"/>
      <c r="AB169" s="303">
        <v>0.26140000000000002</v>
      </c>
      <c r="AC169" s="229">
        <v>16720</v>
      </c>
      <c r="AD169" s="300">
        <v>3442</v>
      </c>
      <c r="AE169" s="229"/>
      <c r="AG169" s="302">
        <v>0.1469</v>
      </c>
      <c r="AH169" s="302">
        <v>0.124</v>
      </c>
      <c r="AI169" s="302">
        <f t="shared" si="9"/>
        <v>0.27090000000000003</v>
      </c>
      <c r="AQ169" s="229">
        <v>1208</v>
      </c>
      <c r="AS169" s="44">
        <v>0.55700000000000005</v>
      </c>
    </row>
    <row r="170" spans="1:55" x14ac:dyDescent="0.2">
      <c r="A170" s="44">
        <v>1853</v>
      </c>
      <c r="B170" s="296">
        <v>3.59</v>
      </c>
      <c r="C170" s="295">
        <v>0.06</v>
      </c>
      <c r="D170" s="304">
        <f t="shared" si="10"/>
        <v>0.55599999999999994</v>
      </c>
      <c r="E170" s="298">
        <v>1.28</v>
      </c>
      <c r="F170" s="297">
        <f t="shared" si="8"/>
        <v>0.35654596100278552</v>
      </c>
      <c r="G170" s="298"/>
      <c r="H170" s="29"/>
      <c r="X170" s="29"/>
      <c r="AB170" s="303">
        <v>0.14799999999999999</v>
      </c>
      <c r="AC170" s="229">
        <v>15860</v>
      </c>
      <c r="AD170" s="300">
        <v>2170</v>
      </c>
      <c r="AE170" s="229"/>
      <c r="AG170" s="302">
        <v>0.17119999999999999</v>
      </c>
      <c r="AH170" s="302">
        <v>0.1188</v>
      </c>
      <c r="AI170" s="302">
        <f t="shared" si="9"/>
        <v>0.28999999999999998</v>
      </c>
      <c r="AQ170" s="229">
        <v>750</v>
      </c>
      <c r="AS170" s="44">
        <v>0.40799999999999997</v>
      </c>
    </row>
    <row r="171" spans="1:55" x14ac:dyDescent="0.2">
      <c r="A171" s="44">
        <v>1852</v>
      </c>
      <c r="B171" s="296">
        <v>3.1960000000000002</v>
      </c>
      <c r="C171" s="295">
        <v>7.0000000000000007E-2</v>
      </c>
      <c r="D171" s="304">
        <f t="shared" si="10"/>
        <v>0.56559999999999999</v>
      </c>
      <c r="E171" s="298">
        <v>1.21</v>
      </c>
      <c r="F171" s="297">
        <f t="shared" si="8"/>
        <v>0.37859824780976215</v>
      </c>
      <c r="G171" s="298"/>
      <c r="H171" s="29"/>
      <c r="X171" s="29"/>
      <c r="AB171" s="303">
        <v>0.1366</v>
      </c>
      <c r="AC171" s="229">
        <v>12908</v>
      </c>
      <c r="AD171" s="300">
        <v>2288</v>
      </c>
      <c r="AE171" s="229"/>
      <c r="AG171" s="302">
        <v>0.15029999999999999</v>
      </c>
      <c r="AH171" s="302">
        <v>0.1074</v>
      </c>
      <c r="AI171" s="302">
        <f t="shared" si="9"/>
        <v>0.25769999999999998</v>
      </c>
      <c r="AQ171" s="229">
        <v>913</v>
      </c>
      <c r="AS171" s="44">
        <v>0.42899999999999999</v>
      </c>
    </row>
    <row r="172" spans="1:55" x14ac:dyDescent="0.2">
      <c r="A172" s="44">
        <v>1851</v>
      </c>
      <c r="B172" s="296">
        <v>2.8410000000000002</v>
      </c>
      <c r="C172" s="295">
        <v>7.0000000000000007E-2</v>
      </c>
      <c r="E172" s="298">
        <v>1.03</v>
      </c>
      <c r="F172" s="297">
        <f t="shared" ref="F172:F203" si="11">E172/B172</f>
        <v>0.36254839845124953</v>
      </c>
      <c r="G172" s="298"/>
      <c r="H172" s="29"/>
      <c r="X172" s="29"/>
      <c r="AB172" s="300"/>
      <c r="AC172" s="300"/>
      <c r="AD172" s="300">
        <v>1274</v>
      </c>
      <c r="AE172" s="300"/>
      <c r="AG172" s="302">
        <v>0.1166</v>
      </c>
      <c r="AH172" s="302">
        <v>9.6199999999999994E-2</v>
      </c>
      <c r="AI172" s="302">
        <f t="shared" si="9"/>
        <v>0.21279999999999999</v>
      </c>
      <c r="AQ172" s="229">
        <v>879</v>
      </c>
      <c r="AS172" s="44">
        <v>0.41299999999999998</v>
      </c>
    </row>
    <row r="173" spans="1:55" x14ac:dyDescent="0.2">
      <c r="A173" s="44">
        <v>1850</v>
      </c>
      <c r="B173" s="296">
        <v>2.8029999999999999</v>
      </c>
      <c r="C173" s="295">
        <v>0.06</v>
      </c>
      <c r="E173" s="298">
        <v>0.99</v>
      </c>
      <c r="F173" s="297">
        <f t="shared" si="11"/>
        <v>0.35319300749197291</v>
      </c>
      <c r="G173" s="298"/>
      <c r="H173" s="29"/>
      <c r="X173" s="29"/>
      <c r="AB173" s="300"/>
      <c r="AC173" s="300"/>
      <c r="AD173" s="300">
        <v>1261</v>
      </c>
      <c r="AE173" s="300"/>
      <c r="AG173" s="302">
        <v>0.1023</v>
      </c>
      <c r="AH173" s="302">
        <v>8.2400000000000001E-2</v>
      </c>
      <c r="AI173" s="302">
        <f t="shared" si="9"/>
        <v>0.1847</v>
      </c>
      <c r="AQ173" s="229">
        <v>824</v>
      </c>
      <c r="AS173" s="44">
        <v>0.36399999999999999</v>
      </c>
    </row>
    <row r="174" spans="1:55" x14ac:dyDescent="0.2">
      <c r="A174" s="44">
        <v>1849</v>
      </c>
      <c r="B174" s="296">
        <v>2.5209999999999999</v>
      </c>
      <c r="C174" s="295">
        <v>0.06</v>
      </c>
      <c r="E174" s="298">
        <v>0.83</v>
      </c>
      <c r="F174" s="297">
        <f t="shared" si="11"/>
        <v>0.32923443078143594</v>
      </c>
      <c r="G174" s="298"/>
      <c r="H174" s="29"/>
      <c r="X174" s="29"/>
      <c r="AB174" s="300"/>
      <c r="AC174" s="300"/>
      <c r="AD174" s="300">
        <v>1048</v>
      </c>
      <c r="AE174" s="300"/>
      <c r="AQ174" s="229">
        <v>782</v>
      </c>
      <c r="AS174" s="44">
        <v>0.33200000000000002</v>
      </c>
    </row>
    <row r="175" spans="1:55" x14ac:dyDescent="0.2">
      <c r="A175" s="44">
        <v>1848</v>
      </c>
      <c r="B175" s="296">
        <v>2.5470000000000002</v>
      </c>
      <c r="C175" s="295">
        <v>0.05</v>
      </c>
      <c r="E175" s="298">
        <v>0.84</v>
      </c>
      <c r="F175" s="297">
        <f t="shared" si="11"/>
        <v>0.32979976442873965</v>
      </c>
      <c r="G175" s="298"/>
      <c r="H175" s="29"/>
      <c r="X175" s="29"/>
      <c r="AB175" s="300"/>
      <c r="AC175" s="300"/>
      <c r="AD175" s="300">
        <v>1056</v>
      </c>
      <c r="AE175" s="300"/>
      <c r="AQ175" s="229">
        <v>751</v>
      </c>
      <c r="AS175" s="44">
        <v>0.34399999999999997</v>
      </c>
      <c r="BC175" s="299"/>
    </row>
    <row r="176" spans="1:55" x14ac:dyDescent="0.2">
      <c r="A176" s="44">
        <v>1847</v>
      </c>
      <c r="B176" s="296">
        <v>2.5169999999999999</v>
      </c>
      <c r="C176" s="295">
        <v>0.04</v>
      </c>
      <c r="E176" s="298">
        <v>0.79</v>
      </c>
      <c r="F176" s="297">
        <f t="shared" si="11"/>
        <v>0.3138657131505761</v>
      </c>
      <c r="G176" s="298"/>
      <c r="H176" s="29"/>
      <c r="X176" s="29"/>
      <c r="AB176" s="300"/>
      <c r="AC176" s="300"/>
      <c r="AD176" s="300">
        <v>263</v>
      </c>
      <c r="AE176" s="300"/>
      <c r="AQ176" s="229">
        <v>715</v>
      </c>
      <c r="AS176" s="44">
        <v>0.31</v>
      </c>
      <c r="BC176" s="299"/>
    </row>
    <row r="177" spans="1:55" x14ac:dyDescent="0.2">
      <c r="A177" s="44">
        <v>1846</v>
      </c>
      <c r="B177" s="296">
        <v>2.2770000000000001</v>
      </c>
      <c r="C177" s="295">
        <v>0.02</v>
      </c>
      <c r="E177" s="298">
        <v>0.73</v>
      </c>
      <c r="F177" s="297">
        <f t="shared" si="11"/>
        <v>0.3205972771190162</v>
      </c>
      <c r="G177" s="298"/>
      <c r="H177" s="29"/>
      <c r="X177" s="29"/>
      <c r="AB177" s="300"/>
      <c r="AC177" s="300"/>
      <c r="AD177" s="300">
        <v>333</v>
      </c>
      <c r="AE177" s="300"/>
      <c r="AQ177" s="229">
        <v>707</v>
      </c>
      <c r="AS177" s="44">
        <v>0.312</v>
      </c>
      <c r="BC177" s="299"/>
    </row>
    <row r="178" spans="1:55" x14ac:dyDescent="0.2">
      <c r="A178" s="44">
        <v>1845</v>
      </c>
      <c r="B178" s="296">
        <v>2.133</v>
      </c>
      <c r="C178" s="295">
        <v>0.02</v>
      </c>
      <c r="E178" s="298">
        <v>0.67</v>
      </c>
      <c r="F178" s="297">
        <f t="shared" si="11"/>
        <v>0.31411157993436478</v>
      </c>
      <c r="G178" s="298"/>
      <c r="H178" s="29"/>
      <c r="X178" s="29"/>
      <c r="AB178" s="300"/>
      <c r="AC178" s="300"/>
      <c r="AD178" s="300">
        <v>277</v>
      </c>
      <c r="AE178" s="300"/>
      <c r="AQ178" s="229">
        <v>707</v>
      </c>
      <c r="AS178" s="44">
        <v>0.28799999999999998</v>
      </c>
      <c r="BC178" s="299"/>
    </row>
    <row r="179" spans="1:55" x14ac:dyDescent="0.2">
      <c r="A179" s="44">
        <v>1844</v>
      </c>
      <c r="B179" s="296">
        <v>1.9890000000000001</v>
      </c>
      <c r="C179" s="295">
        <v>0.02</v>
      </c>
      <c r="E179" s="298">
        <v>0.61</v>
      </c>
      <c r="F179" s="297">
        <f t="shared" si="11"/>
        <v>0.30668677727501253</v>
      </c>
      <c r="G179" s="298"/>
      <c r="H179" s="29"/>
      <c r="X179" s="29"/>
      <c r="AB179" s="300"/>
      <c r="AC179" s="300"/>
      <c r="AD179" s="300">
        <v>180</v>
      </c>
      <c r="AE179" s="300"/>
      <c r="AQ179" s="229">
        <v>969</v>
      </c>
      <c r="AS179" s="44">
        <v>0.26400000000000001</v>
      </c>
      <c r="BC179" s="299"/>
    </row>
    <row r="180" spans="1:55" x14ac:dyDescent="0.2">
      <c r="A180" s="44">
        <v>1843</v>
      </c>
      <c r="B180" s="296">
        <v>1.8520000000000001</v>
      </c>
      <c r="C180" s="295">
        <v>0.03</v>
      </c>
      <c r="E180" s="298">
        <v>0.56999999999999995</v>
      </c>
      <c r="F180" s="297">
        <f t="shared" si="11"/>
        <v>0.3077753779697624</v>
      </c>
      <c r="G180" s="298"/>
      <c r="H180" s="29"/>
      <c r="X180" s="29"/>
      <c r="AB180" s="300"/>
      <c r="AC180" s="300"/>
      <c r="AD180" s="300">
        <v>288</v>
      </c>
      <c r="AE180" s="300"/>
      <c r="AQ180" s="229">
        <v>691</v>
      </c>
      <c r="AS180" s="44">
        <v>0.254</v>
      </c>
      <c r="BC180" s="299"/>
    </row>
    <row r="181" spans="1:55" x14ac:dyDescent="0.2">
      <c r="A181" s="44">
        <v>1842</v>
      </c>
      <c r="B181" s="296">
        <v>1.6910000000000001</v>
      </c>
      <c r="C181" s="295">
        <v>0.02</v>
      </c>
      <c r="E181" s="298">
        <v>0.61</v>
      </c>
      <c r="F181" s="297">
        <f t="shared" si="11"/>
        <v>0.36073329390892961</v>
      </c>
      <c r="G181" s="298"/>
      <c r="H181" s="29"/>
      <c r="X181" s="29"/>
      <c r="AB181" s="300"/>
      <c r="AC181" s="300"/>
      <c r="AD181" s="300">
        <v>505</v>
      </c>
      <c r="AE181" s="300"/>
      <c r="AQ181" s="229">
        <v>692</v>
      </c>
      <c r="AS181" s="44">
        <v>0.32300000000000001</v>
      </c>
      <c r="BC181" s="299"/>
    </row>
    <row r="182" spans="1:55" x14ac:dyDescent="0.2">
      <c r="A182" s="44">
        <v>1841</v>
      </c>
      <c r="B182" s="296">
        <v>1.7709999999999999</v>
      </c>
      <c r="C182" s="295">
        <v>0.01</v>
      </c>
      <c r="E182" s="298">
        <v>0.67</v>
      </c>
      <c r="F182" s="297">
        <f t="shared" si="11"/>
        <v>0.37831733483907404</v>
      </c>
      <c r="G182" s="298"/>
      <c r="H182" s="29"/>
      <c r="X182" s="29"/>
      <c r="AB182" s="300"/>
      <c r="AC182" s="300"/>
      <c r="AD182" s="300">
        <v>606</v>
      </c>
      <c r="AE182" s="300"/>
      <c r="AQ182" s="229">
        <v>784</v>
      </c>
      <c r="AS182" s="44">
        <v>0.38600000000000001</v>
      </c>
      <c r="BC182" s="299"/>
    </row>
    <row r="183" spans="1:55" x14ac:dyDescent="0.2">
      <c r="A183" s="44">
        <v>1840</v>
      </c>
      <c r="B183" s="296">
        <v>1.8320000000000001</v>
      </c>
      <c r="C183" s="295">
        <v>5.0000000000000001E-3</v>
      </c>
      <c r="E183" s="298">
        <v>0.75</v>
      </c>
      <c r="F183" s="297">
        <f t="shared" si="11"/>
        <v>0.40938864628820959</v>
      </c>
      <c r="G183" s="298"/>
      <c r="H183" s="29"/>
      <c r="X183" s="29"/>
      <c r="AB183" s="300"/>
      <c r="AC183" s="300"/>
      <c r="AD183" s="300">
        <v>491</v>
      </c>
      <c r="AE183" s="300"/>
      <c r="AQ183" s="229">
        <v>901</v>
      </c>
      <c r="AS183" s="44">
        <v>0.46200000000000002</v>
      </c>
      <c r="BC183" s="299"/>
    </row>
    <row r="184" spans="1:55" x14ac:dyDescent="0.2">
      <c r="A184" s="44">
        <v>1839</v>
      </c>
      <c r="B184" s="296">
        <v>1.877</v>
      </c>
      <c r="C184" s="295">
        <v>4.0000000000000001E-3</v>
      </c>
      <c r="E184" s="298">
        <v>0.78</v>
      </c>
      <c r="F184" s="297">
        <f t="shared" si="11"/>
        <v>0.41555673947789029</v>
      </c>
      <c r="G184" s="298"/>
      <c r="H184" s="29"/>
      <c r="X184" s="29"/>
      <c r="AB184" s="300"/>
      <c r="AC184" s="300"/>
      <c r="AD184" s="300">
        <v>386</v>
      </c>
      <c r="AE184" s="300"/>
      <c r="AQ184" s="229">
        <v>840</v>
      </c>
      <c r="AS184" s="44">
        <v>0.49199999999999999</v>
      </c>
      <c r="BC184" s="299"/>
    </row>
    <row r="185" spans="1:55" x14ac:dyDescent="0.2">
      <c r="A185" s="44">
        <v>1838</v>
      </c>
      <c r="B185" s="296">
        <v>1.8160000000000001</v>
      </c>
      <c r="C185" s="295">
        <v>0.01</v>
      </c>
      <c r="E185" s="298">
        <v>0.76</v>
      </c>
      <c r="F185" s="297">
        <f t="shared" si="11"/>
        <v>0.41850220264317178</v>
      </c>
      <c r="G185" s="298"/>
      <c r="H185" s="29"/>
      <c r="X185" s="29"/>
      <c r="AB185" s="300"/>
      <c r="AC185" s="300"/>
      <c r="AD185" s="300">
        <v>453</v>
      </c>
      <c r="AE185" s="300"/>
      <c r="AQ185" s="229">
        <v>829</v>
      </c>
      <c r="AS185" s="44">
        <v>0.48499999999999999</v>
      </c>
      <c r="BC185" s="299"/>
    </row>
    <row r="186" spans="1:55" x14ac:dyDescent="0.2">
      <c r="A186" s="301">
        <v>1837</v>
      </c>
      <c r="B186" s="296">
        <v>1.865</v>
      </c>
      <c r="C186" s="295">
        <v>3.0000000000000001E-3</v>
      </c>
      <c r="E186" s="298">
        <v>0.79</v>
      </c>
      <c r="F186" s="297">
        <f t="shared" si="11"/>
        <v>0.42359249329758714</v>
      </c>
      <c r="G186" s="298"/>
      <c r="H186" s="29"/>
      <c r="X186" s="29"/>
      <c r="AB186" s="300"/>
      <c r="AC186" s="300"/>
      <c r="AD186" s="300">
        <v>348</v>
      </c>
      <c r="AE186" s="300"/>
      <c r="AQ186" s="229">
        <v>788</v>
      </c>
      <c r="AS186" s="44">
        <v>0.52500000000000002</v>
      </c>
      <c r="BC186" s="299"/>
    </row>
    <row r="187" spans="1:55" x14ac:dyDescent="0.2">
      <c r="A187" s="44">
        <v>1836</v>
      </c>
      <c r="B187" s="296">
        <v>1.7450000000000001</v>
      </c>
      <c r="C187" s="295">
        <v>2.9999999999999997E-4</v>
      </c>
      <c r="E187" s="298">
        <v>0.7</v>
      </c>
      <c r="F187" s="297">
        <f t="shared" si="11"/>
        <v>0.40114613180515757</v>
      </c>
      <c r="G187" s="298"/>
      <c r="H187" s="29"/>
      <c r="X187" s="29"/>
      <c r="AB187" s="300"/>
      <c r="AC187" s="300"/>
      <c r="AD187" s="300">
        <v>280</v>
      </c>
      <c r="AE187" s="300"/>
      <c r="AQ187" s="229">
        <v>713</v>
      </c>
      <c r="AS187" s="44">
        <v>0.45700000000000002</v>
      </c>
      <c r="BC187" s="299"/>
    </row>
    <row r="188" spans="1:55" x14ac:dyDescent="0.2">
      <c r="A188" s="44">
        <v>1835</v>
      </c>
      <c r="B188" s="296">
        <v>1.6779999999999999</v>
      </c>
      <c r="C188" s="295">
        <v>4.0000000000000003E-5</v>
      </c>
      <c r="E188" s="298">
        <v>0.59</v>
      </c>
      <c r="F188" s="297">
        <f t="shared" si="11"/>
        <v>0.35160905840286055</v>
      </c>
      <c r="G188" s="298"/>
      <c r="H188" s="29"/>
      <c r="X188" s="29"/>
      <c r="AB188" s="300"/>
      <c r="AC188" s="300"/>
      <c r="AD188" s="300">
        <v>138</v>
      </c>
      <c r="AE188" s="300"/>
      <c r="AQ188" s="229">
        <v>704</v>
      </c>
      <c r="AS188" s="44">
        <v>0.36499999999999999</v>
      </c>
      <c r="BC188" s="299"/>
    </row>
    <row r="189" spans="1:55" x14ac:dyDescent="0.2">
      <c r="A189" s="44">
        <v>1834</v>
      </c>
      <c r="B189" s="296">
        <v>1.6459999999999999</v>
      </c>
      <c r="C189" s="295">
        <v>3.0000000000000001E-5</v>
      </c>
      <c r="E189" s="298">
        <v>0.54</v>
      </c>
      <c r="F189" s="297">
        <f t="shared" si="11"/>
        <v>0.32806804374240589</v>
      </c>
      <c r="G189" s="298"/>
      <c r="H189" s="29"/>
      <c r="X189" s="29"/>
      <c r="AB189" s="300"/>
      <c r="AC189" s="300"/>
      <c r="AD189" s="300">
        <v>214</v>
      </c>
      <c r="AE189" s="300"/>
      <c r="AQ189" s="229">
        <v>506</v>
      </c>
      <c r="AS189" s="44">
        <v>0.32400000000000001</v>
      </c>
      <c r="BC189" s="299"/>
    </row>
    <row r="190" spans="1:55" x14ac:dyDescent="0.2">
      <c r="A190" s="44">
        <v>1833</v>
      </c>
      <c r="B190" s="296">
        <v>1.5980000000000001</v>
      </c>
      <c r="C190" s="295">
        <v>4.7999999999999996E-3</v>
      </c>
      <c r="E190" s="298">
        <v>0.46</v>
      </c>
      <c r="F190" s="297">
        <f t="shared" si="11"/>
        <v>0.28785982478097621</v>
      </c>
      <c r="G190" s="298"/>
      <c r="H190" s="29"/>
      <c r="X190" s="29"/>
      <c r="AB190" s="300"/>
      <c r="AC190" s="300"/>
      <c r="AD190" s="300">
        <v>116</v>
      </c>
      <c r="AE190" s="300"/>
      <c r="BC190" s="299"/>
    </row>
    <row r="191" spans="1:55" x14ac:dyDescent="0.2">
      <c r="A191" s="44">
        <v>1832</v>
      </c>
      <c r="B191" s="296">
        <v>1.458</v>
      </c>
      <c r="C191" s="295">
        <v>7.0000000000000001E-3</v>
      </c>
      <c r="E191" s="298">
        <v>0.42</v>
      </c>
      <c r="F191" s="297">
        <f t="shared" si="11"/>
        <v>0.2880658436213992</v>
      </c>
      <c r="G191" s="298"/>
      <c r="H191" s="29"/>
      <c r="X191" s="29"/>
      <c r="AB191" s="300"/>
      <c r="AC191" s="300"/>
      <c r="AD191" s="300">
        <v>191</v>
      </c>
      <c r="AE191" s="300"/>
      <c r="BC191" s="299"/>
    </row>
    <row r="192" spans="1:55" x14ac:dyDescent="0.2">
      <c r="A192" s="44">
        <v>1831</v>
      </c>
      <c r="B192" s="296">
        <v>1.335</v>
      </c>
      <c r="C192" s="295">
        <v>0.02</v>
      </c>
      <c r="E192" s="298">
        <v>0.37</v>
      </c>
      <c r="F192" s="297">
        <f t="shared" si="11"/>
        <v>0.27715355805243447</v>
      </c>
      <c r="G192" s="298"/>
      <c r="H192" s="29"/>
      <c r="X192" s="29"/>
      <c r="AB192" s="300"/>
      <c r="AC192" s="300"/>
      <c r="AD192" s="300">
        <v>99</v>
      </c>
      <c r="AE192" s="300"/>
      <c r="BC192" s="299"/>
    </row>
    <row r="193" spans="1:55" x14ac:dyDescent="0.2">
      <c r="A193" s="44">
        <v>1830</v>
      </c>
      <c r="B193" s="296">
        <v>1.2330000000000001</v>
      </c>
      <c r="C193" s="295">
        <v>0.04</v>
      </c>
      <c r="E193" s="298">
        <v>0.34</v>
      </c>
      <c r="F193" s="297">
        <f t="shared" si="11"/>
        <v>0.27575020275750201</v>
      </c>
      <c r="G193" s="298"/>
      <c r="H193" s="29"/>
      <c r="X193" s="29"/>
      <c r="AB193" s="300"/>
      <c r="AC193" s="300"/>
      <c r="AD193" s="300">
        <v>40</v>
      </c>
      <c r="AE193" s="300"/>
      <c r="BC193" s="299"/>
    </row>
    <row r="194" spans="1:55" x14ac:dyDescent="0.2">
      <c r="A194" s="44">
        <v>1829</v>
      </c>
      <c r="B194" s="296">
        <v>1.2370000000000001</v>
      </c>
      <c r="C194" s="295">
        <v>0.05</v>
      </c>
      <c r="E194" s="298">
        <v>0.34</v>
      </c>
      <c r="F194" s="297">
        <f t="shared" si="11"/>
        <v>0.274858528698464</v>
      </c>
      <c r="G194" s="298"/>
      <c r="H194" s="29"/>
      <c r="X194" s="29"/>
      <c r="BC194" s="299"/>
    </row>
    <row r="195" spans="1:55" x14ac:dyDescent="0.2">
      <c r="A195" s="44">
        <v>1828</v>
      </c>
      <c r="B195" s="296">
        <v>1.212</v>
      </c>
      <c r="C195" s="295">
        <v>0.06</v>
      </c>
      <c r="E195" s="298">
        <v>0.32</v>
      </c>
      <c r="F195" s="297">
        <f t="shared" si="11"/>
        <v>0.26402640264026406</v>
      </c>
      <c r="G195" s="298"/>
      <c r="H195" s="29"/>
      <c r="X195" s="29"/>
      <c r="BC195" s="299"/>
    </row>
    <row r="196" spans="1:55" x14ac:dyDescent="0.2">
      <c r="A196" s="44">
        <v>1827</v>
      </c>
      <c r="B196" s="296">
        <v>1.181</v>
      </c>
      <c r="C196" s="295">
        <v>7.0000000000000007E-2</v>
      </c>
      <c r="E196" s="298">
        <v>0.31</v>
      </c>
      <c r="F196" s="297">
        <f t="shared" si="11"/>
        <v>0.26248941574936491</v>
      </c>
      <c r="G196" s="298"/>
      <c r="H196" s="29"/>
      <c r="X196" s="29"/>
    </row>
    <row r="197" spans="1:55" x14ac:dyDescent="0.2">
      <c r="A197" s="44">
        <v>1826</v>
      </c>
      <c r="B197" s="296">
        <v>1.177</v>
      </c>
      <c r="C197" s="295">
        <v>7.0000000000000007E-2</v>
      </c>
      <c r="E197" s="298">
        <v>0.3</v>
      </c>
      <c r="F197" s="297">
        <f t="shared" si="11"/>
        <v>0.25488530161427359</v>
      </c>
      <c r="G197" s="298"/>
      <c r="H197" s="29"/>
      <c r="X197" s="29"/>
    </row>
    <row r="198" spans="1:55" x14ac:dyDescent="0.2">
      <c r="A198" s="44">
        <v>1825</v>
      </c>
      <c r="B198" s="296">
        <v>1.2450000000000001</v>
      </c>
      <c r="C198" s="295">
        <v>0.08</v>
      </c>
      <c r="E198" s="298">
        <v>0.32</v>
      </c>
      <c r="F198" s="297">
        <f t="shared" si="11"/>
        <v>0.25702811244979917</v>
      </c>
      <c r="G198" s="298"/>
      <c r="H198" s="29"/>
      <c r="X198" s="29"/>
    </row>
    <row r="199" spans="1:55" x14ac:dyDescent="0.2">
      <c r="A199" s="44">
        <v>1824</v>
      </c>
      <c r="B199" s="296">
        <v>1.109</v>
      </c>
      <c r="C199" s="295">
        <v>0.08</v>
      </c>
      <c r="E199" s="298">
        <v>0.28000000000000003</v>
      </c>
      <c r="F199" s="297">
        <f t="shared" si="11"/>
        <v>0.25247971145175835</v>
      </c>
      <c r="G199" s="298"/>
      <c r="H199" s="29"/>
      <c r="X199" s="29"/>
    </row>
    <row r="200" spans="1:55" x14ac:dyDescent="0.2">
      <c r="A200" s="44">
        <v>1823</v>
      </c>
      <c r="B200" s="296">
        <v>1.093</v>
      </c>
      <c r="C200" s="295">
        <v>0.09</v>
      </c>
      <c r="E200" s="298">
        <v>0.27</v>
      </c>
      <c r="F200" s="297">
        <f t="shared" si="11"/>
        <v>0.24702653247941447</v>
      </c>
      <c r="G200" s="298"/>
      <c r="H200" s="29"/>
      <c r="X200" s="29"/>
    </row>
    <row r="201" spans="1:55" x14ac:dyDescent="0.2">
      <c r="A201" s="44">
        <v>1822</v>
      </c>
      <c r="B201" s="296">
        <v>1.1240000000000001</v>
      </c>
      <c r="C201" s="295">
        <v>0.09</v>
      </c>
      <c r="E201" s="298">
        <v>0.27</v>
      </c>
      <c r="F201" s="297">
        <f t="shared" si="11"/>
        <v>0.2402135231316726</v>
      </c>
      <c r="G201" s="298"/>
      <c r="H201" s="29"/>
      <c r="X201" s="29"/>
    </row>
    <row r="202" spans="1:55" x14ac:dyDescent="0.2">
      <c r="A202" s="44">
        <v>1821</v>
      </c>
      <c r="B202" s="296">
        <v>1.0289999999999999</v>
      </c>
      <c r="C202" s="295">
        <v>0.09</v>
      </c>
      <c r="E202" s="298">
        <v>0.24</v>
      </c>
      <c r="F202" s="297">
        <f t="shared" si="11"/>
        <v>0.23323615160349856</v>
      </c>
      <c r="G202" s="298"/>
      <c r="H202" s="29"/>
      <c r="X202" s="29"/>
    </row>
    <row r="203" spans="1:55" x14ac:dyDescent="0.2">
      <c r="A203" s="44">
        <v>1820</v>
      </c>
      <c r="B203" s="296">
        <v>1.083</v>
      </c>
      <c r="C203" s="295">
        <v>0.09</v>
      </c>
      <c r="E203" s="298">
        <v>0.25</v>
      </c>
      <c r="F203" s="297">
        <f t="shared" si="11"/>
        <v>0.23084025854108958</v>
      </c>
      <c r="G203" s="298"/>
      <c r="H203" s="29"/>
      <c r="X203" s="29"/>
    </row>
    <row r="204" spans="1:55" x14ac:dyDescent="0.2">
      <c r="A204" s="44">
        <v>1819</v>
      </c>
      <c r="B204" s="296">
        <v>1.224</v>
      </c>
      <c r="C204" s="295">
        <v>0.09</v>
      </c>
      <c r="E204" s="298">
        <v>0.28000000000000003</v>
      </c>
      <c r="F204" s="297">
        <f t="shared" ref="F204:F218" si="12">E204/B204</f>
        <v>0.22875816993464054</v>
      </c>
      <c r="G204" s="298"/>
      <c r="H204" s="29"/>
      <c r="X204" s="29"/>
    </row>
    <row r="205" spans="1:55" x14ac:dyDescent="0.2">
      <c r="A205" s="44">
        <v>1818</v>
      </c>
      <c r="B205" s="296">
        <v>1.3580000000000001</v>
      </c>
      <c r="C205" s="295">
        <v>0.1</v>
      </c>
      <c r="E205" s="298">
        <v>0.3</v>
      </c>
      <c r="F205" s="297">
        <f t="shared" si="12"/>
        <v>0.22091310751104562</v>
      </c>
      <c r="H205" s="29"/>
      <c r="X205" s="29"/>
    </row>
    <row r="206" spans="1:55" x14ac:dyDescent="0.2">
      <c r="A206" s="44">
        <v>1817</v>
      </c>
      <c r="B206" s="296">
        <v>1.325</v>
      </c>
      <c r="C206" s="295">
        <v>0.1</v>
      </c>
      <c r="E206" s="298">
        <v>0.28999999999999998</v>
      </c>
      <c r="F206" s="297">
        <f t="shared" si="12"/>
        <v>0.21886792452830187</v>
      </c>
      <c r="H206" s="29"/>
      <c r="X206" s="29"/>
    </row>
    <row r="207" spans="1:55" x14ac:dyDescent="0.2">
      <c r="A207" s="44">
        <v>1816</v>
      </c>
      <c r="B207" s="296">
        <v>1.2849999999999999</v>
      </c>
      <c r="C207" s="295">
        <v>0.12</v>
      </c>
      <c r="E207" s="298">
        <v>0.27</v>
      </c>
      <c r="F207" s="297">
        <f t="shared" si="12"/>
        <v>0.21011673151750976</v>
      </c>
      <c r="H207" s="29"/>
      <c r="X207" s="29"/>
    </row>
    <row r="208" spans="1:55" x14ac:dyDescent="0.2">
      <c r="A208" s="44">
        <v>1815</v>
      </c>
      <c r="B208" s="296">
        <v>1.2470000000000001</v>
      </c>
      <c r="C208" s="295">
        <v>0.13</v>
      </c>
      <c r="E208" s="298">
        <v>0.26</v>
      </c>
      <c r="F208" s="297">
        <f t="shared" si="12"/>
        <v>0.20850040096230954</v>
      </c>
      <c r="H208" s="29"/>
      <c r="X208" s="29"/>
    </row>
    <row r="209" spans="1:24" x14ac:dyDescent="0.2">
      <c r="A209" s="44">
        <v>1814</v>
      </c>
      <c r="B209" s="296">
        <v>1.1759999999999999</v>
      </c>
      <c r="C209" s="295">
        <v>0.1</v>
      </c>
      <c r="E209" s="298">
        <v>0.24</v>
      </c>
      <c r="F209" s="297">
        <f t="shared" si="12"/>
        <v>0.20408163265306123</v>
      </c>
      <c r="H209" s="29"/>
      <c r="X209" s="29"/>
    </row>
    <row r="210" spans="1:24" x14ac:dyDescent="0.2">
      <c r="A210" s="44">
        <v>1813</v>
      </c>
      <c r="B210" s="296">
        <v>0.99399999999999999</v>
      </c>
      <c r="C210" s="295">
        <v>0.08</v>
      </c>
      <c r="E210" s="298">
        <v>0.2</v>
      </c>
      <c r="F210" s="297">
        <f t="shared" si="12"/>
        <v>0.2012072434607646</v>
      </c>
      <c r="H210" s="29"/>
      <c r="X210" s="29"/>
    </row>
    <row r="211" spans="1:24" x14ac:dyDescent="0.2">
      <c r="A211" s="44">
        <v>1812</v>
      </c>
      <c r="B211" s="296">
        <v>0.82499999999999996</v>
      </c>
      <c r="C211" s="295">
        <v>0.06</v>
      </c>
      <c r="E211" s="298">
        <v>0.16</v>
      </c>
      <c r="F211" s="297">
        <f t="shared" si="12"/>
        <v>0.19393939393939397</v>
      </c>
      <c r="H211" s="29"/>
      <c r="X211" s="29"/>
    </row>
    <row r="212" spans="1:24" x14ac:dyDescent="0.2">
      <c r="A212" s="44">
        <v>1811</v>
      </c>
      <c r="B212" s="296">
        <v>0.78900000000000003</v>
      </c>
      <c r="C212" s="295">
        <v>0.04</v>
      </c>
      <c r="E212" s="298">
        <v>0.15</v>
      </c>
      <c r="F212" s="297">
        <f t="shared" si="12"/>
        <v>0.19011406844106463</v>
      </c>
      <c r="H212" s="29"/>
      <c r="X212" s="29"/>
    </row>
    <row r="213" spans="1:24" x14ac:dyDescent="0.2">
      <c r="A213" s="44">
        <v>1810</v>
      </c>
      <c r="B213" s="296">
        <v>0.77</v>
      </c>
      <c r="C213" s="295">
        <v>0.05</v>
      </c>
      <c r="E213" s="298">
        <v>0.14000000000000001</v>
      </c>
      <c r="F213" s="297">
        <f t="shared" si="12"/>
        <v>0.18181818181818182</v>
      </c>
      <c r="H213" s="29"/>
      <c r="X213" s="29"/>
    </row>
    <row r="214" spans="1:24" x14ac:dyDescent="0.2">
      <c r="A214" s="44">
        <v>1809</v>
      </c>
      <c r="B214" s="296">
        <v>0.71699999999999997</v>
      </c>
      <c r="C214" s="295">
        <v>0.05</v>
      </c>
      <c r="E214" s="298">
        <v>0.13</v>
      </c>
      <c r="F214" s="297">
        <f t="shared" si="12"/>
        <v>0.18131101813110181</v>
      </c>
      <c r="H214" s="29"/>
      <c r="X214" s="29"/>
    </row>
    <row r="215" spans="1:24" x14ac:dyDescent="0.2">
      <c r="A215" s="44">
        <v>1808</v>
      </c>
      <c r="B215" s="296">
        <v>0.64</v>
      </c>
      <c r="C215" s="295">
        <v>0.06</v>
      </c>
      <c r="E215" s="298">
        <v>0.11</v>
      </c>
      <c r="F215" s="297">
        <f t="shared" si="12"/>
        <v>0.171875</v>
      </c>
      <c r="H215" s="29"/>
      <c r="X215" s="29"/>
    </row>
    <row r="216" spans="1:24" x14ac:dyDescent="0.2">
      <c r="A216" s="44">
        <v>1807</v>
      </c>
      <c r="B216" s="296">
        <v>0.68400000000000005</v>
      </c>
      <c r="C216" s="295">
        <v>7.0000000000000007E-2</v>
      </c>
      <c r="E216" s="298">
        <v>0.12</v>
      </c>
      <c r="F216" s="297">
        <f t="shared" si="12"/>
        <v>0.17543859649122806</v>
      </c>
      <c r="H216" s="29"/>
      <c r="X216" s="29"/>
    </row>
    <row r="217" spans="1:24" x14ac:dyDescent="0.2">
      <c r="A217" s="44">
        <v>1806</v>
      </c>
      <c r="B217" s="296">
        <v>0.68899999999999995</v>
      </c>
      <c r="C217" s="295">
        <v>7.0000000000000007E-2</v>
      </c>
      <c r="E217" s="298">
        <v>0.12</v>
      </c>
      <c r="F217" s="297">
        <f t="shared" si="12"/>
        <v>0.17416545718432511</v>
      </c>
      <c r="H217" s="29"/>
      <c r="X217" s="29"/>
    </row>
    <row r="218" spans="1:24" x14ac:dyDescent="0.2">
      <c r="A218" s="44">
        <v>1805</v>
      </c>
      <c r="B218" s="296">
        <v>0.69699999999999995</v>
      </c>
      <c r="C218" s="295">
        <v>0.08</v>
      </c>
      <c r="E218" s="298">
        <v>0.11</v>
      </c>
      <c r="F218" s="297">
        <f t="shared" si="12"/>
        <v>0.15781922525107606</v>
      </c>
      <c r="H218" s="29"/>
      <c r="X218" s="29"/>
    </row>
    <row r="219" spans="1:24" x14ac:dyDescent="0.2">
      <c r="A219" s="44">
        <v>1804</v>
      </c>
      <c r="B219" s="296">
        <v>0.625</v>
      </c>
      <c r="C219" s="295">
        <v>0.08</v>
      </c>
      <c r="H219" s="29"/>
      <c r="X219" s="29"/>
    </row>
    <row r="220" spans="1:24" x14ac:dyDescent="0.2">
      <c r="A220" s="44">
        <v>1803</v>
      </c>
      <c r="B220" s="296">
        <v>0.57199999999999995</v>
      </c>
      <c r="C220" s="295">
        <v>0.08</v>
      </c>
      <c r="H220" s="29"/>
      <c r="X220" s="29"/>
    </row>
    <row r="221" spans="1:24" x14ac:dyDescent="0.2">
      <c r="A221" s="44">
        <v>1802</v>
      </c>
      <c r="B221" s="296">
        <v>0.55500000000000005</v>
      </c>
      <c r="C221" s="295">
        <v>0.08</v>
      </c>
      <c r="H221" s="29"/>
      <c r="X221" s="29"/>
    </row>
    <row r="222" spans="1:24" x14ac:dyDescent="0.2">
      <c r="A222" s="44">
        <v>1801</v>
      </c>
      <c r="B222" s="296">
        <v>0.60799999999999998</v>
      </c>
      <c r="C222" s="295">
        <v>0.08</v>
      </c>
      <c r="H222" s="29"/>
      <c r="X222" s="29"/>
    </row>
    <row r="223" spans="1:24" x14ac:dyDescent="0.2">
      <c r="A223" s="44">
        <v>1800</v>
      </c>
      <c r="B223" s="296">
        <v>0.54800000000000004</v>
      </c>
      <c r="C223" s="295">
        <v>0.08</v>
      </c>
      <c r="H223" s="29"/>
      <c r="X223" s="29"/>
    </row>
    <row r="224" spans="1:24" x14ac:dyDescent="0.2">
      <c r="A224" s="13"/>
      <c r="B224" s="294"/>
      <c r="C224" s="293"/>
    </row>
    <row r="225" spans="1:3" x14ac:dyDescent="0.2">
      <c r="A225" s="13"/>
      <c r="B225" s="292"/>
      <c r="C225" s="291"/>
    </row>
    <row r="226" spans="1:3" x14ac:dyDescent="0.2">
      <c r="B226" s="285"/>
      <c r="C226" s="285"/>
    </row>
    <row r="227" spans="1:3" x14ac:dyDescent="0.2">
      <c r="B227" s="285"/>
      <c r="C227" s="285"/>
    </row>
    <row r="228" spans="1:3" x14ac:dyDescent="0.2">
      <c r="B228" s="285"/>
      <c r="C228" s="285"/>
    </row>
    <row r="229" spans="1:3" x14ac:dyDescent="0.2">
      <c r="A229" s="3"/>
      <c r="B229" s="289"/>
      <c r="C229" s="288"/>
    </row>
    <row r="230" spans="1:3" x14ac:dyDescent="0.2">
      <c r="B230" s="285"/>
      <c r="C230" s="285"/>
    </row>
    <row r="231" spans="1:3" x14ac:dyDescent="0.2">
      <c r="B231" s="285"/>
      <c r="C231" s="285"/>
    </row>
    <row r="232" spans="1:3" x14ac:dyDescent="0.2">
      <c r="A232" s="4"/>
      <c r="B232" s="289"/>
      <c r="C232" s="288"/>
    </row>
    <row r="233" spans="1:3" x14ac:dyDescent="0.2">
      <c r="A233" s="3"/>
      <c r="B233" s="289"/>
      <c r="C233" s="289"/>
    </row>
    <row r="234" spans="1:3" x14ac:dyDescent="0.2">
      <c r="B234" s="285"/>
      <c r="C234" s="285"/>
    </row>
    <row r="235" spans="1:3" x14ac:dyDescent="0.2">
      <c r="B235" s="285"/>
      <c r="C235" s="285"/>
    </row>
    <row r="236" spans="1:3" x14ac:dyDescent="0.2">
      <c r="A236" s="4"/>
      <c r="B236" s="289"/>
      <c r="C236" s="288"/>
    </row>
    <row r="237" spans="1:3" x14ac:dyDescent="0.2">
      <c r="A237" s="4"/>
      <c r="B237" s="289"/>
      <c r="C237" s="288"/>
    </row>
    <row r="238" spans="1:3" x14ac:dyDescent="0.2">
      <c r="A238" s="290"/>
      <c r="B238" s="285"/>
      <c r="C238" s="285"/>
    </row>
    <row r="239" spans="1:3" x14ac:dyDescent="0.2">
      <c r="A239" s="3"/>
      <c r="B239" s="285"/>
      <c r="C239" s="285"/>
    </row>
    <row r="240" spans="1:3" x14ac:dyDescent="0.2">
      <c r="A240" s="3"/>
      <c r="B240" s="289"/>
      <c r="C240" s="289"/>
    </row>
    <row r="241" spans="1:3" x14ac:dyDescent="0.2">
      <c r="A241" s="3"/>
      <c r="B241" s="289"/>
      <c r="C241" s="289"/>
    </row>
    <row r="242" spans="1:3" x14ac:dyDescent="0.2">
      <c r="B242" s="285"/>
      <c r="C242" s="285"/>
    </row>
    <row r="243" spans="1:3" x14ac:dyDescent="0.2">
      <c r="A243" s="4"/>
      <c r="B243" s="289"/>
      <c r="C243" s="288"/>
    </row>
    <row r="244" spans="1:3" x14ac:dyDescent="0.2">
      <c r="A244" s="4"/>
      <c r="B244" s="289"/>
      <c r="C244" s="288"/>
    </row>
    <row r="245" spans="1:3" x14ac:dyDescent="0.2">
      <c r="A245" s="3"/>
    </row>
    <row r="246" spans="1:3" x14ac:dyDescent="0.2">
      <c r="A246" s="3"/>
    </row>
  </sheetData>
  <mergeCells count="16">
    <mergeCell ref="AY2:BA2"/>
    <mergeCell ref="AL5:AL6"/>
    <mergeCell ref="R3:T3"/>
    <mergeCell ref="R2:T2"/>
    <mergeCell ref="Y5:AB5"/>
    <mergeCell ref="AF5:AF6"/>
    <mergeCell ref="AJ5:AJ6"/>
    <mergeCell ref="AK5:AK6"/>
    <mergeCell ref="AY5:BA5"/>
    <mergeCell ref="AM5:AM6"/>
    <mergeCell ref="M2:O2"/>
    <mergeCell ref="X4:X6"/>
    <mergeCell ref="A2:A3"/>
    <mergeCell ref="R5:T5"/>
    <mergeCell ref="H4:H6"/>
    <mergeCell ref="D4:D6"/>
  </mergeCells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85926-C269-EF48-8189-F65640E456E2}">
  <dimension ref="B1:N153"/>
  <sheetViews>
    <sheetView zoomScale="85" zoomScaleNormal="85" zoomScalePageLayoutView="85" workbookViewId="0">
      <pane xSplit="2" ySplit="13" topLeftCell="C14" activePane="bottomRight" state="frozen"/>
      <selection pane="topRight" activeCell="E1" sqref="E1"/>
      <selection pane="bottomLeft" activeCell="A7" sqref="A7"/>
      <selection pane="bottomRight"/>
    </sheetView>
  </sheetViews>
  <sheetFormatPr baseColWidth="10" defaultColWidth="10.6640625" defaultRowHeight="16" x14ac:dyDescent="0.2"/>
  <cols>
    <col min="1" max="1" width="10.6640625" customWidth="1"/>
    <col min="2" max="2" width="13.5" customWidth="1"/>
    <col min="3" max="3" width="11.33203125" customWidth="1"/>
    <col min="4" max="4" width="13.1640625" customWidth="1"/>
    <col min="5" max="5" width="13.6640625" style="423" customWidth="1"/>
    <col min="6" max="6" width="10.6640625" customWidth="1"/>
    <col min="7" max="7" width="12.6640625" customWidth="1"/>
    <col min="8" max="8" width="11.83203125" style="423" customWidth="1"/>
    <col min="9" max="9" width="12.5" customWidth="1"/>
    <col min="10" max="10" width="11.1640625" customWidth="1"/>
    <col min="11" max="12" width="10.6640625" customWidth="1"/>
    <col min="13" max="13" width="14.1640625" bestFit="1" customWidth="1"/>
  </cols>
  <sheetData>
    <row r="1" spans="2:12" x14ac:dyDescent="0.2">
      <c r="B1" s="460" t="s">
        <v>0</v>
      </c>
      <c r="F1" s="423"/>
      <c r="H1"/>
    </row>
    <row r="2" spans="2:12" x14ac:dyDescent="0.2">
      <c r="B2" s="502" t="s">
        <v>280</v>
      </c>
      <c r="C2" s="406"/>
      <c r="D2" s="406"/>
      <c r="F2" s="459">
        <v>1805</v>
      </c>
      <c r="G2" s="235">
        <v>1850</v>
      </c>
      <c r="H2" s="235">
        <v>1880</v>
      </c>
      <c r="I2" s="235">
        <v>1900</v>
      </c>
      <c r="J2" s="235">
        <v>1912</v>
      </c>
    </row>
    <row r="3" spans="2:12" x14ac:dyDescent="0.2">
      <c r="B3" s="502"/>
      <c r="C3" s="417"/>
      <c r="D3" s="417"/>
      <c r="E3" s="455" t="s">
        <v>299</v>
      </c>
      <c r="F3" s="458">
        <f>C125</f>
        <v>0.16300000000000001</v>
      </c>
      <c r="G3" s="349">
        <f>C80</f>
        <v>0.35307692307692312</v>
      </c>
      <c r="H3" s="349">
        <f>C50</f>
        <v>0.56102752293577995</v>
      </c>
      <c r="I3" s="349">
        <f>C30</f>
        <v>0.92807614213197964</v>
      </c>
      <c r="J3" s="349">
        <f>C18</f>
        <v>1.0380759493670888</v>
      </c>
      <c r="K3" s="29"/>
    </row>
    <row r="4" spans="2:12" x14ac:dyDescent="0.2">
      <c r="B4" s="419"/>
      <c r="C4" s="417"/>
      <c r="D4" s="417"/>
      <c r="E4" s="423" t="s">
        <v>298</v>
      </c>
      <c r="F4" s="454"/>
      <c r="G4" s="457">
        <f>G3-F3</f>
        <v>0.19007692307692312</v>
      </c>
      <c r="H4" s="457">
        <f>H3-G3</f>
        <v>0.20795059985885683</v>
      </c>
      <c r="I4" s="457">
        <f>I3-H3</f>
        <v>0.36704861919619969</v>
      </c>
      <c r="J4" s="457">
        <f>J3-I3</f>
        <v>0.10999980723510916</v>
      </c>
      <c r="K4" s="29"/>
    </row>
    <row r="5" spans="2:12" x14ac:dyDescent="0.2">
      <c r="B5" s="419"/>
      <c r="C5" s="417"/>
      <c r="D5" s="417"/>
      <c r="E5" s="455" t="s">
        <v>297</v>
      </c>
      <c r="F5" s="454"/>
      <c r="G5" s="285">
        <f>G2-F2</f>
        <v>45</v>
      </c>
      <c r="H5" s="285">
        <f>H2-G2</f>
        <v>30</v>
      </c>
      <c r="I5" s="285">
        <f>I2-H2</f>
        <v>20</v>
      </c>
      <c r="J5" s="285">
        <f>J2-I2</f>
        <v>12</v>
      </c>
      <c r="K5" s="29"/>
    </row>
    <row r="6" spans="2:12" x14ac:dyDescent="0.2">
      <c r="E6" s="455" t="s">
        <v>296</v>
      </c>
      <c r="F6" s="456" t="s">
        <v>295</v>
      </c>
      <c r="G6" s="349">
        <f>D80</f>
        <v>0.15</v>
      </c>
      <c r="H6" s="349">
        <f>D50</f>
        <v>0.37488821319978538</v>
      </c>
      <c r="I6" s="349">
        <f>D30</f>
        <v>0.60824808184143231</v>
      </c>
      <c r="J6" s="349">
        <f>D18</f>
        <v>0.71481903676261027</v>
      </c>
      <c r="K6" s="29"/>
    </row>
    <row r="7" spans="2:12" x14ac:dyDescent="0.2">
      <c r="B7" s="419"/>
      <c r="C7" s="417"/>
      <c r="D7" s="417"/>
      <c r="E7" s="455" t="s">
        <v>294</v>
      </c>
      <c r="F7" s="454">
        <v>0</v>
      </c>
      <c r="G7" s="423">
        <f>G3-G6</f>
        <v>0.20307692307692313</v>
      </c>
      <c r="H7" s="423">
        <f>H3-H6</f>
        <v>0.18613930973599457</v>
      </c>
      <c r="I7" s="423">
        <f>I3-I6</f>
        <v>0.31982806029054733</v>
      </c>
      <c r="J7" s="423">
        <f>J3-J6</f>
        <v>0.32325691260447853</v>
      </c>
      <c r="K7" s="29"/>
    </row>
    <row r="8" spans="2:12" x14ac:dyDescent="0.2">
      <c r="B8" s="419"/>
      <c r="C8" s="417"/>
      <c r="D8" s="417"/>
      <c r="E8" s="453" t="s">
        <v>293</v>
      </c>
      <c r="F8" s="447"/>
      <c r="G8" s="444">
        <f>G7-F7</f>
        <v>0.20307692307692313</v>
      </c>
      <c r="H8" s="444">
        <f>H7-G7</f>
        <v>-1.6937613340928553E-2</v>
      </c>
      <c r="I8" s="444">
        <f>I7-H7</f>
        <v>0.13368875055455276</v>
      </c>
      <c r="J8" s="444">
        <f>J7-I7</f>
        <v>3.4288523139311966E-3</v>
      </c>
      <c r="K8" s="29"/>
    </row>
    <row r="9" spans="2:12" x14ac:dyDescent="0.2">
      <c r="B9" s="419"/>
      <c r="C9" s="417"/>
      <c r="D9" s="417"/>
      <c r="E9" s="452"/>
      <c r="F9" s="451"/>
      <c r="G9" s="450" t="s">
        <v>292</v>
      </c>
      <c r="H9" s="449" t="s">
        <v>291</v>
      </c>
      <c r="I9" s="449" t="s">
        <v>290</v>
      </c>
      <c r="J9" s="448" t="s">
        <v>289</v>
      </c>
    </row>
    <row r="10" spans="2:12" x14ac:dyDescent="0.2">
      <c r="B10" s="414"/>
      <c r="C10" s="404"/>
      <c r="D10" s="404"/>
      <c r="E10" s="447"/>
      <c r="F10" s="446" t="s">
        <v>288</v>
      </c>
      <c r="G10" s="445">
        <f>G8/G5</f>
        <v>4.5128205128205142E-3</v>
      </c>
      <c r="H10" s="444">
        <f>H8/H5</f>
        <v>-5.6458711136428516E-4</v>
      </c>
      <c r="I10" s="444">
        <f>I8/I5</f>
        <v>6.6844375277276382E-3</v>
      </c>
      <c r="J10" s="443">
        <f>J8/J5</f>
        <v>2.857376928275997E-4</v>
      </c>
    </row>
    <row r="11" spans="2:12" x14ac:dyDescent="0.2">
      <c r="B11" s="414"/>
      <c r="C11" s="404"/>
      <c r="D11" s="404"/>
      <c r="E11" s="442"/>
      <c r="G11" s="44"/>
      <c r="H11" s="441"/>
      <c r="I11" s="440"/>
      <c r="J11" s="440"/>
      <c r="K11" s="440"/>
      <c r="L11" s="440"/>
    </row>
    <row r="12" spans="2:12" x14ac:dyDescent="0.2">
      <c r="B12" s="404"/>
      <c r="C12" s="404"/>
      <c r="D12" s="404"/>
      <c r="G12" s="44"/>
    </row>
    <row r="13" spans="2:12" ht="42" x14ac:dyDescent="0.2">
      <c r="B13" s="325"/>
      <c r="C13" s="438" t="s">
        <v>287</v>
      </c>
      <c r="D13" s="438" t="s">
        <v>286</v>
      </c>
      <c r="E13" s="439" t="s">
        <v>285</v>
      </c>
      <c r="F13" s="438" t="s">
        <v>284</v>
      </c>
      <c r="G13" s="439" t="s">
        <v>283</v>
      </c>
      <c r="H13" s="438" t="s">
        <v>282</v>
      </c>
      <c r="I13" s="423"/>
    </row>
    <row r="14" spans="2:12" ht="17" thickBot="1" x14ac:dyDescent="0.25">
      <c r="B14" s="44">
        <v>1916</v>
      </c>
      <c r="C14" s="327"/>
      <c r="D14" s="327"/>
      <c r="G14" s="423"/>
      <c r="H14" s="44"/>
      <c r="I14" s="423"/>
    </row>
    <row r="15" spans="2:12" ht="17" thickTop="1" x14ac:dyDescent="0.2">
      <c r="B15" s="44">
        <v>1915</v>
      </c>
      <c r="D15" s="370">
        <v>0.76476556073485058</v>
      </c>
      <c r="G15" s="423">
        <f t="shared" ref="G15:G29" si="0">G16+F$22</f>
        <v>0.32407481594696624</v>
      </c>
      <c r="H15" s="429">
        <v>1.3</v>
      </c>
      <c r="I15" s="423"/>
      <c r="K15" s="431"/>
    </row>
    <row r="16" spans="2:12" x14ac:dyDescent="0.2">
      <c r="B16" s="301">
        <v>1914</v>
      </c>
      <c r="D16" s="370">
        <v>0.78056280823904844</v>
      </c>
      <c r="G16" s="423">
        <f t="shared" si="0"/>
        <v>0.32378907825413866</v>
      </c>
      <c r="H16" s="429">
        <v>1.25</v>
      </c>
      <c r="I16" s="423"/>
      <c r="K16" s="431"/>
    </row>
    <row r="17" spans="2:11" x14ac:dyDescent="0.2">
      <c r="B17" s="44">
        <v>1913</v>
      </c>
      <c r="D17" s="370">
        <v>0.70119532735669654</v>
      </c>
      <c r="G17" s="423">
        <f t="shared" si="0"/>
        <v>0.32350334056131108</v>
      </c>
      <c r="H17" s="429">
        <v>1.1000000000000001</v>
      </c>
      <c r="I17" s="423"/>
      <c r="K17" s="431"/>
    </row>
    <row r="18" spans="2:11" s="424" customFormat="1" x14ac:dyDescent="0.2">
      <c r="B18" s="428">
        <v>1912</v>
      </c>
      <c r="C18" s="436">
        <v>1.0380759493670888</v>
      </c>
      <c r="D18" s="435">
        <v>0.71481903676261027</v>
      </c>
      <c r="E18" s="425">
        <f>C18-D18</f>
        <v>0.32325691260447853</v>
      </c>
      <c r="G18" s="425">
        <f t="shared" si="0"/>
        <v>0.3232176028684835</v>
      </c>
      <c r="H18" s="426">
        <f t="shared" ref="H18:H49" si="1">G18+D18</f>
        <v>1.0380366396310938</v>
      </c>
      <c r="I18" s="425"/>
      <c r="K18" s="427"/>
    </row>
    <row r="19" spans="2:11" x14ac:dyDescent="0.2">
      <c r="B19" s="44">
        <v>1911</v>
      </c>
      <c r="D19" s="370">
        <v>0.73430071009570852</v>
      </c>
      <c r="F19" s="437">
        <v>2.9E-4</v>
      </c>
      <c r="G19" s="423">
        <f t="shared" si="0"/>
        <v>0.32293186517565592</v>
      </c>
      <c r="H19" s="429">
        <f t="shared" si="1"/>
        <v>1.0572325752713645</v>
      </c>
      <c r="I19" s="423"/>
      <c r="K19" s="431"/>
    </row>
    <row r="20" spans="2:11" x14ac:dyDescent="0.2">
      <c r="B20" s="44">
        <v>1910</v>
      </c>
      <c r="D20" s="370">
        <v>0.72575516693163766</v>
      </c>
      <c r="F20" s="437">
        <v>2.9E-4</v>
      </c>
      <c r="G20" s="423">
        <f t="shared" si="0"/>
        <v>0.32264612748282834</v>
      </c>
      <c r="H20" s="429">
        <f t="shared" si="1"/>
        <v>1.0484012944144661</v>
      </c>
      <c r="I20" s="423"/>
      <c r="K20" s="431"/>
    </row>
    <row r="21" spans="2:11" x14ac:dyDescent="0.2">
      <c r="B21" s="44">
        <v>1909</v>
      </c>
      <c r="C21" s="370"/>
      <c r="D21" s="370">
        <v>0.70611498836822861</v>
      </c>
      <c r="F21" s="437">
        <v>2.9E-4</v>
      </c>
      <c r="G21" s="423">
        <f t="shared" si="0"/>
        <v>0.32236038979000076</v>
      </c>
      <c r="H21" s="429">
        <f t="shared" si="1"/>
        <v>1.0284753781582294</v>
      </c>
      <c r="I21" s="423"/>
      <c r="K21" s="431"/>
    </row>
    <row r="22" spans="2:11" x14ac:dyDescent="0.2">
      <c r="B22" s="44">
        <v>1908</v>
      </c>
      <c r="D22" s="370">
        <v>0.73666419019316487</v>
      </c>
      <c r="F22" s="437">
        <f>(E18-E30)/12</f>
        <v>2.857376928275997E-4</v>
      </c>
      <c r="G22" s="423">
        <f t="shared" si="0"/>
        <v>0.32207465209717318</v>
      </c>
      <c r="H22" s="429">
        <f t="shared" si="1"/>
        <v>1.0587388422903381</v>
      </c>
      <c r="I22" s="423"/>
      <c r="K22" s="431"/>
    </row>
    <row r="23" spans="2:11" x14ac:dyDescent="0.2">
      <c r="B23" s="301">
        <v>1907</v>
      </c>
      <c r="D23" s="370">
        <v>0.67015130674002754</v>
      </c>
      <c r="F23" s="432">
        <v>2.9E-4</v>
      </c>
      <c r="G23" s="423">
        <f t="shared" si="0"/>
        <v>0.32178891440434559</v>
      </c>
      <c r="H23" s="429">
        <f t="shared" si="1"/>
        <v>0.99194022114437308</v>
      </c>
      <c r="I23" s="423"/>
      <c r="K23" s="431"/>
    </row>
    <row r="24" spans="2:11" x14ac:dyDescent="0.2">
      <c r="B24" s="44">
        <v>1906</v>
      </c>
      <c r="D24" s="370">
        <v>0.62399293286219071</v>
      </c>
      <c r="F24" s="432">
        <v>2.9E-4</v>
      </c>
      <c r="G24" s="423">
        <f t="shared" si="0"/>
        <v>0.32150317671151801</v>
      </c>
      <c r="H24" s="429">
        <f t="shared" si="1"/>
        <v>0.94549610957370867</v>
      </c>
      <c r="I24" s="423"/>
      <c r="K24" s="431"/>
    </row>
    <row r="25" spans="2:11" x14ac:dyDescent="0.2">
      <c r="B25" s="44">
        <v>1905</v>
      </c>
      <c r="D25" s="370">
        <v>0.61858255747672419</v>
      </c>
      <c r="F25" s="432">
        <v>2.9E-4</v>
      </c>
      <c r="G25" s="423">
        <f t="shared" si="0"/>
        <v>0.32121743901869043</v>
      </c>
      <c r="H25" s="429">
        <f t="shared" si="1"/>
        <v>0.93979999649541468</v>
      </c>
      <c r="I25" s="423"/>
      <c r="K25" s="431"/>
    </row>
    <row r="26" spans="2:11" x14ac:dyDescent="0.2">
      <c r="B26" s="44">
        <v>1904</v>
      </c>
      <c r="D26" s="370">
        <v>0.61598109139160728</v>
      </c>
      <c r="F26" s="432">
        <v>2.9E-4</v>
      </c>
      <c r="G26" s="423">
        <f t="shared" si="0"/>
        <v>0.32093170132586285</v>
      </c>
      <c r="H26" s="429">
        <f t="shared" si="1"/>
        <v>0.93691279271747008</v>
      </c>
      <c r="I26" s="423"/>
      <c r="K26" s="431"/>
    </row>
    <row r="27" spans="2:11" x14ac:dyDescent="0.2">
      <c r="B27" s="44">
        <v>1903</v>
      </c>
      <c r="D27" s="370">
        <v>0.6157519972212574</v>
      </c>
      <c r="F27" s="432">
        <v>2.9E-4</v>
      </c>
      <c r="G27" s="423">
        <f t="shared" si="0"/>
        <v>0.32064596363303527</v>
      </c>
      <c r="H27" s="429">
        <f t="shared" si="1"/>
        <v>0.93639796085429272</v>
      </c>
      <c r="I27" s="423" t="s">
        <v>281</v>
      </c>
      <c r="K27" s="431"/>
    </row>
    <row r="28" spans="2:11" x14ac:dyDescent="0.2">
      <c r="B28" s="44">
        <v>1902</v>
      </c>
      <c r="D28" s="370">
        <v>0.60909590546853531</v>
      </c>
      <c r="F28" s="432">
        <v>2.9E-4</v>
      </c>
      <c r="G28" s="423">
        <f t="shared" si="0"/>
        <v>0.32036022594020769</v>
      </c>
      <c r="H28" s="429">
        <f t="shared" si="1"/>
        <v>0.92945613140874306</v>
      </c>
      <c r="I28" s="423"/>
      <c r="K28" s="431"/>
    </row>
    <row r="29" spans="2:11" x14ac:dyDescent="0.2">
      <c r="B29" s="44">
        <v>1901</v>
      </c>
      <c r="D29" s="370">
        <v>0.58889834113143347</v>
      </c>
      <c r="F29" s="432">
        <v>2.9E-4</v>
      </c>
      <c r="G29" s="423">
        <f t="shared" si="0"/>
        <v>0.32007448824738011</v>
      </c>
      <c r="H29" s="429">
        <f t="shared" si="1"/>
        <v>0.90897282937881352</v>
      </c>
      <c r="I29" s="423"/>
      <c r="K29" s="431"/>
    </row>
    <row r="30" spans="2:11" s="424" customFormat="1" x14ac:dyDescent="0.2">
      <c r="B30" s="428">
        <v>1900</v>
      </c>
      <c r="C30" s="436">
        <v>0.92807614213197964</v>
      </c>
      <c r="D30" s="435">
        <v>0.60824808184143231</v>
      </c>
      <c r="E30" s="425">
        <f>C30-D30</f>
        <v>0.31982806029054733</v>
      </c>
      <c r="G30" s="425">
        <f t="shared" ref="G30:G48" si="2">G31+F$35</f>
        <v>0.31978875055455253</v>
      </c>
      <c r="H30" s="426">
        <f t="shared" si="1"/>
        <v>0.92803683239598489</v>
      </c>
      <c r="I30" s="425"/>
      <c r="K30" s="427"/>
    </row>
    <row r="31" spans="2:11" x14ac:dyDescent="0.2">
      <c r="B31" s="44">
        <v>1899</v>
      </c>
      <c r="D31" s="370">
        <v>0.59975060962092652</v>
      </c>
      <c r="F31" s="437">
        <v>6.6800000000000002E-3</v>
      </c>
      <c r="G31" s="423">
        <f t="shared" si="2"/>
        <v>0.3131043130268249</v>
      </c>
      <c r="H31" s="429">
        <f t="shared" si="1"/>
        <v>0.91285492264775137</v>
      </c>
      <c r="I31" s="423"/>
      <c r="K31" s="431"/>
    </row>
    <row r="32" spans="2:11" x14ac:dyDescent="0.2">
      <c r="B32" s="44">
        <v>1898</v>
      </c>
      <c r="D32" s="370">
        <v>0.64574728516728397</v>
      </c>
      <c r="F32" s="437">
        <v>6.6800000000000002E-3</v>
      </c>
      <c r="G32" s="423">
        <f t="shared" si="2"/>
        <v>0.30641987549909727</v>
      </c>
      <c r="H32" s="429">
        <f t="shared" si="1"/>
        <v>0.9521671606663813</v>
      </c>
      <c r="I32" s="423"/>
      <c r="K32" s="431"/>
    </row>
    <row r="33" spans="2:11" x14ac:dyDescent="0.2">
      <c r="B33" s="44">
        <v>1897</v>
      </c>
      <c r="D33" s="370">
        <v>0.63460261667643036</v>
      </c>
      <c r="F33" s="437">
        <v>6.6800000000000002E-3</v>
      </c>
      <c r="G33" s="423">
        <f t="shared" si="2"/>
        <v>0.29973543797136964</v>
      </c>
      <c r="H33" s="429">
        <f t="shared" si="1"/>
        <v>0.93433805464779995</v>
      </c>
      <c r="I33" s="423"/>
      <c r="K33" s="431"/>
    </row>
    <row r="34" spans="2:11" x14ac:dyDescent="0.2">
      <c r="B34" s="44">
        <v>1896</v>
      </c>
      <c r="C34" s="370"/>
      <c r="D34" s="370">
        <v>0.67333795493934145</v>
      </c>
      <c r="F34" s="437">
        <v>6.6800000000000002E-3</v>
      </c>
      <c r="G34" s="423">
        <f t="shared" si="2"/>
        <v>0.29305100044364202</v>
      </c>
      <c r="H34" s="429">
        <f t="shared" si="1"/>
        <v>0.96638895538298342</v>
      </c>
      <c r="I34" s="423"/>
      <c r="K34" s="431"/>
    </row>
    <row r="35" spans="2:11" x14ac:dyDescent="0.2">
      <c r="B35" s="44">
        <v>1895</v>
      </c>
      <c r="D35" s="370">
        <v>0.67419267115371539</v>
      </c>
      <c r="F35" s="437">
        <f>(E30-E50)/20</f>
        <v>6.6844375277276382E-3</v>
      </c>
      <c r="G35" s="423">
        <f t="shared" si="2"/>
        <v>0.28636656291591439</v>
      </c>
      <c r="H35" s="429">
        <f t="shared" si="1"/>
        <v>0.96055923406962984</v>
      </c>
      <c r="I35" s="423"/>
      <c r="K35" s="431"/>
    </row>
    <row r="36" spans="2:11" x14ac:dyDescent="0.2">
      <c r="B36" s="44">
        <v>1894</v>
      </c>
      <c r="D36" s="370">
        <v>0.72470834579718812</v>
      </c>
      <c r="F36" s="432">
        <v>6.6800000000000002E-3</v>
      </c>
      <c r="G36" s="423">
        <f t="shared" si="2"/>
        <v>0.27968212538818676</v>
      </c>
      <c r="H36" s="429">
        <f t="shared" si="1"/>
        <v>1.0043904711853748</v>
      </c>
      <c r="I36" s="423"/>
      <c r="K36" s="431"/>
    </row>
    <row r="37" spans="2:11" x14ac:dyDescent="0.2">
      <c r="B37" s="301">
        <v>1893</v>
      </c>
      <c r="D37" s="370">
        <v>0.6784478021978021</v>
      </c>
      <c r="F37" s="432">
        <v>6.6800000000000002E-3</v>
      </c>
      <c r="G37" s="423">
        <f t="shared" si="2"/>
        <v>0.27299768786045914</v>
      </c>
      <c r="H37" s="429">
        <f t="shared" si="1"/>
        <v>0.95144549005826118</v>
      </c>
      <c r="I37" s="423"/>
      <c r="K37" s="431"/>
    </row>
    <row r="38" spans="2:11" x14ac:dyDescent="0.2">
      <c r="B38" s="44">
        <v>1892</v>
      </c>
      <c r="D38" s="370">
        <v>0.67476416718308885</v>
      </c>
      <c r="F38" s="432">
        <v>6.6800000000000002E-3</v>
      </c>
      <c r="G38" s="423">
        <f t="shared" si="2"/>
        <v>0.26631325033273151</v>
      </c>
      <c r="H38" s="429">
        <f t="shared" si="1"/>
        <v>0.9410774175158203</v>
      </c>
      <c r="I38" s="423"/>
      <c r="K38" s="431"/>
    </row>
    <row r="39" spans="2:11" x14ac:dyDescent="0.2">
      <c r="B39" s="44">
        <v>1891</v>
      </c>
      <c r="D39" s="370">
        <v>0.65985188350067647</v>
      </c>
      <c r="F39" s="432">
        <v>6.6800000000000002E-3</v>
      </c>
      <c r="G39" s="423">
        <f t="shared" si="2"/>
        <v>0.25962881280500388</v>
      </c>
      <c r="H39" s="429">
        <f t="shared" si="1"/>
        <v>0.9194806963056803</v>
      </c>
      <c r="I39" s="423"/>
      <c r="K39" s="431"/>
    </row>
    <row r="40" spans="2:11" x14ac:dyDescent="0.2">
      <c r="B40" s="44">
        <v>1890</v>
      </c>
      <c r="D40" s="370">
        <v>0.65804745463894809</v>
      </c>
      <c r="F40" s="432">
        <v>6.6800000000000002E-3</v>
      </c>
      <c r="G40" s="423">
        <f t="shared" si="2"/>
        <v>0.25294437527727626</v>
      </c>
      <c r="H40" s="429">
        <f t="shared" si="1"/>
        <v>0.91099182991622429</v>
      </c>
      <c r="I40" s="423"/>
      <c r="K40" s="431"/>
    </row>
    <row r="41" spans="2:11" x14ac:dyDescent="0.2">
      <c r="B41" s="44">
        <v>1889</v>
      </c>
      <c r="D41" s="370">
        <v>0.60452758771291304</v>
      </c>
      <c r="F41" s="432">
        <v>6.6800000000000002E-3</v>
      </c>
      <c r="G41" s="423">
        <f t="shared" si="2"/>
        <v>0.24625993774954863</v>
      </c>
      <c r="H41" s="429">
        <f t="shared" si="1"/>
        <v>0.85078752546246172</v>
      </c>
      <c r="I41" s="423"/>
      <c r="K41" s="431"/>
    </row>
    <row r="42" spans="2:11" x14ac:dyDescent="0.2">
      <c r="B42" s="44">
        <v>1888</v>
      </c>
      <c r="D42" s="370">
        <v>0.60330130192188469</v>
      </c>
      <c r="F42" s="432">
        <v>6.6800000000000002E-3</v>
      </c>
      <c r="G42" s="423">
        <f t="shared" si="2"/>
        <v>0.239575500221821</v>
      </c>
      <c r="H42" s="429">
        <f t="shared" si="1"/>
        <v>0.84287680214370564</v>
      </c>
      <c r="I42" s="423"/>
      <c r="K42" s="431"/>
    </row>
    <row r="43" spans="2:11" x14ac:dyDescent="0.2">
      <c r="B43" s="44">
        <v>1887</v>
      </c>
      <c r="D43" s="370">
        <v>0.55887425525243017</v>
      </c>
      <c r="F43" s="432">
        <v>6.6800000000000002E-3</v>
      </c>
      <c r="G43" s="423">
        <f t="shared" si="2"/>
        <v>0.23289106269409338</v>
      </c>
      <c r="H43" s="429">
        <f t="shared" si="1"/>
        <v>0.79176531794652361</v>
      </c>
      <c r="I43" s="423"/>
      <c r="K43" s="431"/>
    </row>
    <row r="44" spans="2:11" x14ac:dyDescent="0.2">
      <c r="B44" s="44">
        <v>1886</v>
      </c>
      <c r="D44" s="370">
        <v>0.5176653824083941</v>
      </c>
      <c r="F44" s="432">
        <v>6.6800000000000002E-3</v>
      </c>
      <c r="G44" s="423">
        <f t="shared" si="2"/>
        <v>0.22620662516636575</v>
      </c>
      <c r="H44" s="429">
        <f t="shared" si="1"/>
        <v>0.7438720075747598</v>
      </c>
      <c r="I44" s="423"/>
      <c r="K44" s="431"/>
    </row>
    <row r="45" spans="2:11" x14ac:dyDescent="0.2">
      <c r="B45" s="44">
        <v>1885</v>
      </c>
      <c r="D45" s="370">
        <v>0.50983869605607635</v>
      </c>
      <c r="F45" s="432">
        <v>6.6800000000000002E-3</v>
      </c>
      <c r="G45" s="423">
        <f t="shared" si="2"/>
        <v>0.21952218763863812</v>
      </c>
      <c r="H45" s="429">
        <f t="shared" si="1"/>
        <v>0.72936088369471452</v>
      </c>
      <c r="I45" s="423"/>
      <c r="K45" s="431"/>
    </row>
    <row r="46" spans="2:11" x14ac:dyDescent="0.2">
      <c r="B46" s="44">
        <v>1884</v>
      </c>
      <c r="D46" s="370">
        <v>0.49178832116788329</v>
      </c>
      <c r="F46" s="432">
        <v>6.6800000000000002E-3</v>
      </c>
      <c r="G46" s="423">
        <f t="shared" si="2"/>
        <v>0.2128377501109105</v>
      </c>
      <c r="H46" s="429">
        <f t="shared" si="1"/>
        <v>0.70462607127879373</v>
      </c>
      <c r="I46" s="423"/>
      <c r="K46" s="431"/>
    </row>
    <row r="47" spans="2:11" x14ac:dyDescent="0.2">
      <c r="B47" s="44">
        <v>1883</v>
      </c>
      <c r="D47" s="370">
        <v>0.46323529411764713</v>
      </c>
      <c r="F47" s="432">
        <v>6.6800000000000002E-3</v>
      </c>
      <c r="G47" s="423">
        <f t="shared" si="2"/>
        <v>0.20615331258318287</v>
      </c>
      <c r="H47" s="429">
        <f t="shared" si="1"/>
        <v>0.66938860670083</v>
      </c>
      <c r="I47" s="423"/>
      <c r="K47" s="431"/>
    </row>
    <row r="48" spans="2:11" x14ac:dyDescent="0.2">
      <c r="B48" s="44">
        <v>1882</v>
      </c>
      <c r="D48" s="370">
        <v>0.42273236282194848</v>
      </c>
      <c r="F48" s="432">
        <v>6.6800000000000002E-3</v>
      </c>
      <c r="G48" s="423">
        <f t="shared" si="2"/>
        <v>0.19946887505545524</v>
      </c>
      <c r="H48" s="429">
        <f t="shared" si="1"/>
        <v>0.62220123787740378</v>
      </c>
      <c r="I48" s="423"/>
      <c r="K48" s="431"/>
    </row>
    <row r="49" spans="2:11" x14ac:dyDescent="0.2">
      <c r="B49" s="44">
        <v>1881</v>
      </c>
      <c r="D49" s="370">
        <v>0.41489454040447876</v>
      </c>
      <c r="F49" s="432">
        <v>6.6800000000000002E-3</v>
      </c>
      <c r="G49" s="423">
        <f>G50+F35</f>
        <v>0.19278443752772761</v>
      </c>
      <c r="H49" s="429">
        <f t="shared" si="1"/>
        <v>0.60767897793220638</v>
      </c>
      <c r="I49" s="423"/>
      <c r="K49" s="431"/>
    </row>
    <row r="50" spans="2:11" s="424" customFormat="1" x14ac:dyDescent="0.2">
      <c r="B50" s="428">
        <v>1880</v>
      </c>
      <c r="C50" s="436">
        <v>0.56102752293577995</v>
      </c>
      <c r="D50" s="435">
        <v>0.37488821319978538</v>
      </c>
      <c r="E50" s="425">
        <f>C50-D50</f>
        <v>0.18613930973599457</v>
      </c>
      <c r="G50" s="425">
        <v>0.18609999999999999</v>
      </c>
      <c r="H50" s="426">
        <f t="shared" ref="H50:H81" si="3">G50+D50</f>
        <v>0.56098821319978542</v>
      </c>
      <c r="I50" s="425"/>
      <c r="K50" s="427"/>
    </row>
    <row r="51" spans="2:11" x14ac:dyDescent="0.2">
      <c r="B51" s="44">
        <v>1879</v>
      </c>
      <c r="D51" s="370">
        <v>0.40176414995274595</v>
      </c>
      <c r="F51" s="434">
        <v>-5.5999999999999995E-4</v>
      </c>
      <c r="G51" s="423">
        <f t="shared" ref="G51:G78" si="4">G52+F$53</f>
        <v>0.18672697377043573</v>
      </c>
      <c r="H51" s="429">
        <f t="shared" si="3"/>
        <v>0.58849112372318169</v>
      </c>
      <c r="I51" s="423"/>
      <c r="K51" s="431"/>
    </row>
    <row r="52" spans="2:11" x14ac:dyDescent="0.2">
      <c r="B52" s="44">
        <v>1878</v>
      </c>
      <c r="D52" s="370">
        <v>0.441519798580911</v>
      </c>
      <c r="F52" s="434">
        <v>-5.5999999999999995E-4</v>
      </c>
      <c r="G52" s="423">
        <f t="shared" si="4"/>
        <v>0.18729156088180002</v>
      </c>
      <c r="H52" s="429">
        <f t="shared" si="3"/>
        <v>0.62881135946271105</v>
      </c>
      <c r="I52" s="423"/>
      <c r="K52" s="431"/>
    </row>
    <row r="53" spans="2:11" x14ac:dyDescent="0.2">
      <c r="B53" s="44">
        <v>1877</v>
      </c>
      <c r="D53" s="370">
        <v>0.4448920219312969</v>
      </c>
      <c r="F53" s="434">
        <f>(E50-G80)/30</f>
        <v>-5.6458711136428516E-4</v>
      </c>
      <c r="G53" s="423">
        <f t="shared" si="4"/>
        <v>0.1878561479931643</v>
      </c>
      <c r="H53" s="429">
        <f t="shared" si="3"/>
        <v>0.63274816992446126</v>
      </c>
      <c r="I53" s="423"/>
      <c r="K53" s="431"/>
    </row>
    <row r="54" spans="2:11" x14ac:dyDescent="0.2">
      <c r="B54" s="44">
        <v>1876</v>
      </c>
      <c r="D54" s="370">
        <v>0.44202157864849523</v>
      </c>
      <c r="F54" s="432">
        <v>-5.5999999999999995E-4</v>
      </c>
      <c r="G54" s="423">
        <f t="shared" si="4"/>
        <v>0.18842073510452859</v>
      </c>
      <c r="H54" s="429">
        <f t="shared" si="3"/>
        <v>0.63044231375302384</v>
      </c>
      <c r="I54" s="423"/>
      <c r="K54" s="431"/>
    </row>
    <row r="55" spans="2:11" x14ac:dyDescent="0.2">
      <c r="B55" s="44">
        <v>1875</v>
      </c>
      <c r="D55" s="370">
        <v>0.46491325008288209</v>
      </c>
      <c r="F55" s="432">
        <v>-5.5999999999999995E-4</v>
      </c>
      <c r="G55" s="423">
        <f t="shared" si="4"/>
        <v>0.18898532221589287</v>
      </c>
      <c r="H55" s="429">
        <f t="shared" si="3"/>
        <v>0.6538985722987749</v>
      </c>
      <c r="I55" s="423"/>
      <c r="K55" s="431"/>
    </row>
    <row r="56" spans="2:11" x14ac:dyDescent="0.2">
      <c r="B56" s="44">
        <v>1874</v>
      </c>
      <c r="D56" s="370">
        <v>0.42244738893219019</v>
      </c>
      <c r="F56" s="432">
        <v>-5.5999999999999995E-4</v>
      </c>
      <c r="G56" s="423">
        <f t="shared" si="4"/>
        <v>0.18954990932725715</v>
      </c>
      <c r="H56" s="429">
        <f t="shared" si="3"/>
        <v>0.61199729825944738</v>
      </c>
      <c r="I56" s="423"/>
      <c r="K56" s="431"/>
    </row>
    <row r="57" spans="2:11" x14ac:dyDescent="0.2">
      <c r="B57" s="301">
        <v>1873</v>
      </c>
      <c r="D57" s="370">
        <v>0.35215053763440862</v>
      </c>
      <c r="F57" s="432">
        <v>-5.5999999999999995E-4</v>
      </c>
      <c r="G57" s="423">
        <f t="shared" si="4"/>
        <v>0.19011449643862144</v>
      </c>
      <c r="H57" s="429">
        <f t="shared" si="3"/>
        <v>0.54226503407303006</v>
      </c>
      <c r="I57" s="423"/>
      <c r="K57" s="431"/>
    </row>
    <row r="58" spans="2:11" x14ac:dyDescent="0.2">
      <c r="B58" s="44">
        <v>1872</v>
      </c>
      <c r="D58" s="370">
        <v>0.29392853142153019</v>
      </c>
      <c r="F58" s="432">
        <v>-5.5999999999999995E-4</v>
      </c>
      <c r="G58" s="423">
        <f t="shared" si="4"/>
        <v>0.19067908354998572</v>
      </c>
      <c r="H58" s="429">
        <f t="shared" si="3"/>
        <v>0.48460761497151594</v>
      </c>
      <c r="I58" s="423"/>
      <c r="K58" s="431"/>
    </row>
    <row r="59" spans="2:11" x14ac:dyDescent="0.2">
      <c r="B59" s="44">
        <v>1871</v>
      </c>
      <c r="C59" s="433"/>
      <c r="D59" s="370">
        <v>0.25979557069846682</v>
      </c>
      <c r="F59" s="432">
        <v>-5.5999999999999995E-4</v>
      </c>
      <c r="G59" s="423">
        <f t="shared" si="4"/>
        <v>0.19124367066135001</v>
      </c>
      <c r="H59" s="429">
        <f t="shared" si="3"/>
        <v>0.45103924135981682</v>
      </c>
      <c r="I59" s="423"/>
      <c r="K59" s="431"/>
    </row>
    <row r="60" spans="2:11" x14ac:dyDescent="0.2">
      <c r="B60" s="44">
        <v>1870</v>
      </c>
      <c r="D60" s="370">
        <v>0.23741784037558689</v>
      </c>
      <c r="F60" s="432">
        <v>-5.5999999999999995E-4</v>
      </c>
      <c r="G60" s="423">
        <f t="shared" si="4"/>
        <v>0.19180825777271429</v>
      </c>
      <c r="H60" s="429">
        <f t="shared" si="3"/>
        <v>0.42922609814830115</v>
      </c>
      <c r="I60" s="423"/>
      <c r="K60" s="431"/>
    </row>
    <row r="61" spans="2:11" x14ac:dyDescent="0.2">
      <c r="B61" s="44">
        <v>1869</v>
      </c>
      <c r="D61" s="370">
        <v>0.19961487543627396</v>
      </c>
      <c r="F61" s="432">
        <v>-5.5999999999999995E-4</v>
      </c>
      <c r="G61" s="423">
        <f t="shared" si="4"/>
        <v>0.19237284488407858</v>
      </c>
      <c r="H61" s="429">
        <f t="shared" si="3"/>
        <v>0.39198772032035256</v>
      </c>
      <c r="I61" s="423"/>
      <c r="K61" s="431"/>
    </row>
    <row r="62" spans="2:11" x14ac:dyDescent="0.2">
      <c r="B62" s="44">
        <v>1868</v>
      </c>
      <c r="D62" s="370">
        <v>0.18539138710444919</v>
      </c>
      <c r="F62" s="432">
        <v>-5.5999999999999995E-4</v>
      </c>
      <c r="G62" s="423">
        <f t="shared" si="4"/>
        <v>0.19293743199544286</v>
      </c>
      <c r="H62" s="429">
        <f t="shared" si="3"/>
        <v>0.37832881909989202</v>
      </c>
      <c r="I62" s="423"/>
      <c r="K62" s="431"/>
    </row>
    <row r="63" spans="2:11" x14ac:dyDescent="0.2">
      <c r="B63" s="44">
        <v>1867</v>
      </c>
      <c r="D63" s="370">
        <v>0.1630473905218956</v>
      </c>
      <c r="F63" s="432">
        <v>-5.5999999999999995E-4</v>
      </c>
      <c r="G63" s="423">
        <f t="shared" si="4"/>
        <v>0.19350201910680714</v>
      </c>
      <c r="H63" s="429">
        <f t="shared" si="3"/>
        <v>0.35654940962870274</v>
      </c>
      <c r="I63" s="423"/>
      <c r="K63" s="431"/>
    </row>
    <row r="64" spans="2:11" x14ac:dyDescent="0.2">
      <c r="B64" s="44">
        <v>1866</v>
      </c>
      <c r="D64" s="370">
        <v>0.14656896952779716</v>
      </c>
      <c r="F64" s="432">
        <v>-5.5999999999999995E-4</v>
      </c>
      <c r="G64" s="423">
        <f t="shared" si="4"/>
        <v>0.19406660621817143</v>
      </c>
      <c r="H64" s="429">
        <f t="shared" si="3"/>
        <v>0.34063557574596859</v>
      </c>
      <c r="I64" s="423"/>
      <c r="K64" s="431"/>
    </row>
    <row r="65" spans="2:11" x14ac:dyDescent="0.2">
      <c r="B65" s="44">
        <v>1865</v>
      </c>
      <c r="D65" s="370">
        <v>0.12060972824845857</v>
      </c>
      <c r="F65" s="432">
        <v>-5.5999999999999995E-4</v>
      </c>
      <c r="G65" s="423">
        <f t="shared" si="4"/>
        <v>0.19463119332953571</v>
      </c>
      <c r="H65" s="429">
        <f t="shared" si="3"/>
        <v>0.31524092157799427</v>
      </c>
      <c r="I65" s="423"/>
      <c r="K65" s="431"/>
    </row>
    <row r="66" spans="2:11" x14ac:dyDescent="0.2">
      <c r="B66" s="44">
        <v>1864</v>
      </c>
      <c r="D66" s="370">
        <v>0.11908284023668639</v>
      </c>
      <c r="F66" s="432">
        <v>-5.5999999999999995E-4</v>
      </c>
      <c r="G66" s="423">
        <f t="shared" si="4"/>
        <v>0.1951957804409</v>
      </c>
      <c r="H66" s="429">
        <f t="shared" si="3"/>
        <v>0.31427862067758638</v>
      </c>
      <c r="I66" s="423"/>
      <c r="K66" s="431"/>
    </row>
    <row r="67" spans="2:11" x14ac:dyDescent="0.2">
      <c r="B67" s="44">
        <v>1863</v>
      </c>
      <c r="D67" s="370">
        <v>0.18001622060016217</v>
      </c>
      <c r="F67" s="432">
        <v>-5.5999999999999995E-4</v>
      </c>
      <c r="G67" s="423">
        <f t="shared" si="4"/>
        <v>0.19576036755226428</v>
      </c>
      <c r="H67" s="429">
        <f t="shared" si="3"/>
        <v>0.37577658815242643</v>
      </c>
      <c r="I67" s="423"/>
      <c r="K67" s="431"/>
    </row>
    <row r="68" spans="2:11" x14ac:dyDescent="0.2">
      <c r="B68" s="44">
        <v>1862</v>
      </c>
      <c r="D68" s="370">
        <v>0.22852465725393906</v>
      </c>
      <c r="F68" s="432">
        <v>-5.5999999999999995E-4</v>
      </c>
      <c r="G68" s="423">
        <f t="shared" si="4"/>
        <v>0.19632495466362856</v>
      </c>
      <c r="H68" s="429">
        <f t="shared" si="3"/>
        <v>0.42484961191756765</v>
      </c>
      <c r="I68" s="423"/>
      <c r="K68" s="431"/>
    </row>
    <row r="69" spans="2:11" x14ac:dyDescent="0.2">
      <c r="B69" s="44">
        <v>1861</v>
      </c>
      <c r="D69" s="370">
        <v>0.2743166823751178</v>
      </c>
      <c r="F69" s="432">
        <v>-5.5999999999999995E-4</v>
      </c>
      <c r="G69" s="423">
        <f t="shared" si="4"/>
        <v>0.19688954177499285</v>
      </c>
      <c r="H69" s="429">
        <f t="shared" si="3"/>
        <v>0.47120622415011065</v>
      </c>
      <c r="I69" s="423"/>
      <c r="K69" s="431"/>
    </row>
    <row r="70" spans="2:11" x14ac:dyDescent="0.2">
      <c r="B70" s="44">
        <v>1860</v>
      </c>
      <c r="D70" s="370">
        <v>0.28960660514813014</v>
      </c>
      <c r="F70" s="432">
        <v>-5.5999999999999995E-4</v>
      </c>
      <c r="G70" s="423">
        <f t="shared" si="4"/>
        <v>0.19745412888635713</v>
      </c>
      <c r="H70" s="429">
        <f t="shared" si="3"/>
        <v>0.48706073403448724</v>
      </c>
      <c r="I70" s="423"/>
      <c r="K70" s="431"/>
    </row>
    <row r="71" spans="2:11" x14ac:dyDescent="0.2">
      <c r="B71" s="44">
        <v>1859</v>
      </c>
      <c r="D71" s="370">
        <v>0.28815566835871403</v>
      </c>
      <c r="F71" s="432">
        <v>-5.5999999999999995E-4</v>
      </c>
      <c r="G71" s="423">
        <f t="shared" si="4"/>
        <v>0.19801871599772142</v>
      </c>
      <c r="H71" s="429">
        <f t="shared" si="3"/>
        <v>0.48617438435643545</v>
      </c>
      <c r="I71" s="423"/>
      <c r="K71" s="431"/>
    </row>
    <row r="72" spans="2:11" x14ac:dyDescent="0.2">
      <c r="B72" s="44">
        <v>1858</v>
      </c>
      <c r="D72" s="370">
        <v>0.24604738447102978</v>
      </c>
      <c r="F72" s="432">
        <v>-5.5999999999999995E-4</v>
      </c>
      <c r="G72" s="423">
        <f t="shared" si="4"/>
        <v>0.1985833031090857</v>
      </c>
      <c r="H72" s="429">
        <f t="shared" si="3"/>
        <v>0.44463068758011548</v>
      </c>
      <c r="I72" s="423"/>
      <c r="K72" s="431"/>
    </row>
    <row r="73" spans="2:11" x14ac:dyDescent="0.2">
      <c r="B73" s="44">
        <v>1857</v>
      </c>
      <c r="D73" s="370">
        <v>0.27181524708219518</v>
      </c>
      <c r="F73" s="432">
        <v>-5.5999999999999995E-4</v>
      </c>
      <c r="G73" s="423">
        <f t="shared" si="4"/>
        <v>0.19914789022044999</v>
      </c>
      <c r="H73" s="429">
        <f t="shared" si="3"/>
        <v>0.47096313730264516</v>
      </c>
      <c r="I73" s="423"/>
      <c r="K73" s="431"/>
    </row>
    <row r="74" spans="2:11" x14ac:dyDescent="0.2">
      <c r="B74" s="44">
        <v>1856</v>
      </c>
      <c r="D74" s="370">
        <v>0.23863690904727622</v>
      </c>
      <c r="F74" s="432">
        <v>-5.5999999999999995E-4</v>
      </c>
      <c r="G74" s="423">
        <f t="shared" si="4"/>
        <v>0.19971247733181427</v>
      </c>
      <c r="H74" s="429">
        <f t="shared" si="3"/>
        <v>0.43834938637909049</v>
      </c>
      <c r="I74" s="423"/>
      <c r="K74" s="431"/>
    </row>
    <row r="75" spans="2:11" x14ac:dyDescent="0.2">
      <c r="B75" s="44">
        <v>1855</v>
      </c>
      <c r="D75" s="370">
        <v>0.22383354350567464</v>
      </c>
      <c r="F75" s="432">
        <v>-5.5999999999999995E-4</v>
      </c>
      <c r="G75" s="423">
        <f t="shared" si="4"/>
        <v>0.20027706444317855</v>
      </c>
      <c r="H75" s="429">
        <f t="shared" si="3"/>
        <v>0.42411060794885319</v>
      </c>
      <c r="I75" s="423"/>
      <c r="K75" s="431"/>
    </row>
    <row r="76" spans="2:11" x14ac:dyDescent="0.2">
      <c r="B76" s="44">
        <v>1854</v>
      </c>
      <c r="D76" s="370">
        <v>0.22962962962962963</v>
      </c>
      <c r="F76" s="432">
        <v>-5.5999999999999995E-4</v>
      </c>
      <c r="G76" s="423">
        <f t="shared" si="4"/>
        <v>0.20084165155454284</v>
      </c>
      <c r="H76" s="429">
        <f t="shared" si="3"/>
        <v>0.43047128118417244</v>
      </c>
      <c r="I76" s="423"/>
      <c r="K76" s="431"/>
    </row>
    <row r="77" spans="2:11" x14ac:dyDescent="0.2">
      <c r="B77" s="44">
        <v>1853</v>
      </c>
      <c r="D77" s="370">
        <v>0.15487465181058493</v>
      </c>
      <c r="F77" s="432">
        <v>-5.5999999999999995E-4</v>
      </c>
      <c r="G77" s="423">
        <f t="shared" si="4"/>
        <v>0.20140623866590712</v>
      </c>
      <c r="H77" s="429">
        <f t="shared" si="3"/>
        <v>0.35628089047649203</v>
      </c>
      <c r="I77" s="423"/>
      <c r="K77" s="431"/>
    </row>
    <row r="78" spans="2:11" x14ac:dyDescent="0.2">
      <c r="B78" s="44">
        <v>1852</v>
      </c>
      <c r="D78" s="370">
        <v>0.17697121401752189</v>
      </c>
      <c r="F78" s="432">
        <v>-5.5999999999999995E-4</v>
      </c>
      <c r="G78" s="423">
        <f t="shared" si="4"/>
        <v>0.20197082577727141</v>
      </c>
      <c r="H78" s="429">
        <f t="shared" si="3"/>
        <v>0.3789420397947933</v>
      </c>
      <c r="I78" s="423"/>
      <c r="K78" s="431"/>
    </row>
    <row r="79" spans="2:11" x14ac:dyDescent="0.2">
      <c r="B79" s="44">
        <v>1851</v>
      </c>
      <c r="D79" s="28">
        <v>0.16</v>
      </c>
      <c r="F79" s="432">
        <v>-5.5999999999999995E-4</v>
      </c>
      <c r="G79" s="423">
        <f>20.31%+F$53</f>
        <v>0.20253541288863569</v>
      </c>
      <c r="H79" s="429">
        <f t="shared" si="3"/>
        <v>0.36253541288863567</v>
      </c>
      <c r="I79" s="423"/>
      <c r="K79" s="431"/>
    </row>
    <row r="80" spans="2:11" s="424" customFormat="1" x14ac:dyDescent="0.2">
      <c r="B80" s="428">
        <v>1850</v>
      </c>
      <c r="C80" s="430">
        <v>0.35307692307692312</v>
      </c>
      <c r="D80" s="427">
        <v>0.15</v>
      </c>
      <c r="E80" s="425">
        <f>C80-D80</f>
        <v>0.20307692307692313</v>
      </c>
      <c r="G80" s="425">
        <f>C80-D80</f>
        <v>0.20307692307692313</v>
      </c>
      <c r="H80" s="426">
        <f t="shared" si="3"/>
        <v>0.35307692307692312</v>
      </c>
      <c r="I80" s="425"/>
      <c r="K80" s="427"/>
    </row>
    <row r="81" spans="2:14" x14ac:dyDescent="0.2">
      <c r="B81" s="44">
        <v>1849</v>
      </c>
      <c r="D81" s="429">
        <v>0.13170000000000001</v>
      </c>
      <c r="F81" s="423">
        <v>4.4999999999999997E-3</v>
      </c>
      <c r="G81" s="423">
        <f t="shared" ref="G81:G124" si="5">G82+F$125</f>
        <v>0.19856410256410248</v>
      </c>
      <c r="H81" s="429">
        <f t="shared" si="3"/>
        <v>0.33026410256410249</v>
      </c>
      <c r="I81" s="423"/>
    </row>
    <row r="82" spans="2:14" x14ac:dyDescent="0.2">
      <c r="B82" s="44">
        <v>1848</v>
      </c>
      <c r="D82" s="429">
        <v>0.1351</v>
      </c>
      <c r="F82" s="423">
        <v>4.4999999999999997E-3</v>
      </c>
      <c r="G82" s="423">
        <f t="shared" si="5"/>
        <v>0.19405128205128197</v>
      </c>
      <c r="H82" s="429">
        <f t="shared" ref="H82:H96" si="6">G82+D82</f>
        <v>0.32915128205128197</v>
      </c>
      <c r="I82" s="423"/>
    </row>
    <row r="83" spans="2:14" x14ac:dyDescent="0.2">
      <c r="B83" s="44">
        <v>1847</v>
      </c>
      <c r="D83" s="429">
        <v>0.1232</v>
      </c>
      <c r="F83" s="423">
        <v>4.4999999999999997E-3</v>
      </c>
      <c r="G83" s="423">
        <f t="shared" si="5"/>
        <v>0.18953846153846146</v>
      </c>
      <c r="H83" s="429">
        <f t="shared" si="6"/>
        <v>0.31273846153846147</v>
      </c>
      <c r="I83" s="423"/>
    </row>
    <row r="84" spans="2:14" x14ac:dyDescent="0.2">
      <c r="B84" s="44">
        <v>1846</v>
      </c>
      <c r="D84" s="429">
        <v>0.13700000000000001</v>
      </c>
      <c r="F84" s="423">
        <v>4.4999999999999997E-3</v>
      </c>
      <c r="G84" s="423">
        <f t="shared" si="5"/>
        <v>0.18502564102564095</v>
      </c>
      <c r="H84" s="429">
        <f t="shared" si="6"/>
        <v>0.32202564102564096</v>
      </c>
      <c r="I84" s="423"/>
    </row>
    <row r="85" spans="2:14" x14ac:dyDescent="0.2">
      <c r="B85" s="44">
        <v>1845</v>
      </c>
      <c r="D85" s="429">
        <v>0.13500000000000001</v>
      </c>
      <c r="F85" s="423">
        <v>4.4999999999999997E-3</v>
      </c>
      <c r="G85" s="423">
        <f t="shared" si="5"/>
        <v>0.18051282051282044</v>
      </c>
      <c r="H85" s="429">
        <f t="shared" si="6"/>
        <v>0.31551282051282048</v>
      </c>
      <c r="I85" s="423"/>
    </row>
    <row r="86" spans="2:14" x14ac:dyDescent="0.2">
      <c r="B86" s="44">
        <v>1844</v>
      </c>
      <c r="D86" s="429">
        <v>0.13270000000000001</v>
      </c>
      <c r="F86" s="423">
        <v>4.4999999999999997E-3</v>
      </c>
      <c r="G86" s="423">
        <f t="shared" si="5"/>
        <v>0.17599999999999993</v>
      </c>
      <c r="H86" s="429">
        <f t="shared" si="6"/>
        <v>0.30869999999999997</v>
      </c>
      <c r="I86" s="423"/>
    </row>
    <row r="87" spans="2:14" x14ac:dyDescent="0.2">
      <c r="B87" s="44">
        <v>1843</v>
      </c>
      <c r="D87" s="429">
        <v>0.1371</v>
      </c>
      <c r="F87" s="423">
        <v>4.4999999999999997E-3</v>
      </c>
      <c r="G87" s="423">
        <f t="shared" si="5"/>
        <v>0.17148717948717943</v>
      </c>
      <c r="H87" s="429">
        <f t="shared" si="6"/>
        <v>0.3085871794871794</v>
      </c>
      <c r="I87" s="423"/>
    </row>
    <row r="88" spans="2:14" x14ac:dyDescent="0.2">
      <c r="B88" s="44">
        <v>1842</v>
      </c>
      <c r="D88" s="429">
        <v>0.191</v>
      </c>
      <c r="F88" s="423">
        <v>4.4999999999999997E-3</v>
      </c>
      <c r="G88" s="423">
        <f t="shared" si="5"/>
        <v>0.16697435897435892</v>
      </c>
      <c r="H88" s="429">
        <f t="shared" si="6"/>
        <v>0.35797435897435892</v>
      </c>
      <c r="I88" s="423"/>
    </row>
    <row r="89" spans="2:14" x14ac:dyDescent="0.2">
      <c r="B89" s="44">
        <v>1841</v>
      </c>
      <c r="D89" s="429">
        <v>0.218</v>
      </c>
      <c r="F89" s="423">
        <v>4.4999999999999997E-3</v>
      </c>
      <c r="G89" s="423">
        <f t="shared" si="5"/>
        <v>0.16246153846153841</v>
      </c>
      <c r="H89" s="429">
        <f t="shared" si="6"/>
        <v>0.38046153846153841</v>
      </c>
      <c r="I89" s="423"/>
      <c r="N89" s="229"/>
    </row>
    <row r="90" spans="2:14" x14ac:dyDescent="0.2">
      <c r="B90" s="44">
        <v>1840</v>
      </c>
      <c r="D90" s="429">
        <v>0.25219999999999998</v>
      </c>
      <c r="F90" s="423">
        <v>4.4999999999999997E-3</v>
      </c>
      <c r="G90" s="423">
        <f t="shared" si="5"/>
        <v>0.1579487179487179</v>
      </c>
      <c r="H90" s="429">
        <f t="shared" si="6"/>
        <v>0.41014871794871788</v>
      </c>
      <c r="I90" s="423"/>
    </row>
    <row r="91" spans="2:14" x14ac:dyDescent="0.2">
      <c r="B91" s="44">
        <v>1839</v>
      </c>
      <c r="D91" s="429">
        <v>0.2621</v>
      </c>
      <c r="F91" s="423">
        <v>4.4999999999999997E-3</v>
      </c>
      <c r="G91" s="423">
        <f t="shared" si="5"/>
        <v>0.15343589743589739</v>
      </c>
      <c r="H91" s="429">
        <f t="shared" si="6"/>
        <v>0.41553589743589736</v>
      </c>
      <c r="I91" s="423"/>
    </row>
    <row r="92" spans="2:14" x14ac:dyDescent="0.2">
      <c r="B92" s="44">
        <v>1838</v>
      </c>
      <c r="D92" s="429">
        <v>0.2671</v>
      </c>
      <c r="F92" s="423">
        <v>4.4999999999999997E-3</v>
      </c>
      <c r="G92" s="423">
        <f t="shared" si="5"/>
        <v>0.14892307692307688</v>
      </c>
      <c r="H92" s="429">
        <f t="shared" si="6"/>
        <v>0.41602307692307688</v>
      </c>
      <c r="I92" s="423"/>
    </row>
    <row r="93" spans="2:14" x14ac:dyDescent="0.2">
      <c r="B93" s="301">
        <v>1837</v>
      </c>
      <c r="D93" s="429">
        <v>0.28149999999999997</v>
      </c>
      <c r="F93" s="423">
        <v>4.4999999999999997E-3</v>
      </c>
      <c r="G93" s="423">
        <f t="shared" si="5"/>
        <v>0.14441025641025637</v>
      </c>
      <c r="H93" s="429">
        <f t="shared" si="6"/>
        <v>0.42591025641025637</v>
      </c>
      <c r="I93" s="423"/>
    </row>
    <row r="94" spans="2:14" x14ac:dyDescent="0.2">
      <c r="B94" s="44">
        <v>1836</v>
      </c>
      <c r="D94" s="429">
        <v>0.26190000000000002</v>
      </c>
      <c r="F94" s="423">
        <v>4.4999999999999997E-3</v>
      </c>
      <c r="G94" s="423">
        <f t="shared" si="5"/>
        <v>0.13989743589743586</v>
      </c>
      <c r="H94" s="429">
        <f t="shared" si="6"/>
        <v>0.40179743589743588</v>
      </c>
      <c r="I94" s="423"/>
    </row>
    <row r="95" spans="2:14" x14ac:dyDescent="0.2">
      <c r="B95" s="44">
        <v>1835</v>
      </c>
      <c r="D95" s="429">
        <v>0.2175</v>
      </c>
      <c r="F95" s="423">
        <v>4.4999999999999997E-3</v>
      </c>
      <c r="G95" s="423">
        <f t="shared" si="5"/>
        <v>0.13538461538461535</v>
      </c>
      <c r="H95" s="429">
        <f t="shared" si="6"/>
        <v>0.35288461538461535</v>
      </c>
      <c r="I95" s="423"/>
    </row>
    <row r="96" spans="2:14" x14ac:dyDescent="0.2">
      <c r="B96" s="44">
        <v>1834</v>
      </c>
      <c r="D96" s="429">
        <v>0.1968</v>
      </c>
      <c r="F96" s="423">
        <v>4.4999999999999997E-3</v>
      </c>
      <c r="G96" s="423">
        <f t="shared" si="5"/>
        <v>0.13087179487179484</v>
      </c>
      <c r="H96" s="429">
        <f t="shared" si="6"/>
        <v>0.32767179487179487</v>
      </c>
      <c r="I96" s="423"/>
    </row>
    <row r="97" spans="2:9" x14ac:dyDescent="0.2">
      <c r="B97" s="44">
        <v>1833</v>
      </c>
      <c r="F97" s="423">
        <v>4.4999999999999997E-3</v>
      </c>
      <c r="G97" s="423">
        <f t="shared" si="5"/>
        <v>0.12635897435897434</v>
      </c>
      <c r="H97" s="429">
        <f t="shared" ref="H97:H123" si="7">H98+F$125</f>
        <v>0.28935897435897451</v>
      </c>
      <c r="I97" s="423"/>
    </row>
    <row r="98" spans="2:9" x14ac:dyDescent="0.2">
      <c r="B98" s="44">
        <v>1832</v>
      </c>
      <c r="F98" s="423">
        <v>4.4999999999999997E-3</v>
      </c>
      <c r="G98" s="423">
        <f t="shared" si="5"/>
        <v>0.12184615384615383</v>
      </c>
      <c r="H98" s="429">
        <f t="shared" si="7"/>
        <v>0.28484615384615397</v>
      </c>
      <c r="I98" s="423"/>
    </row>
    <row r="99" spans="2:9" x14ac:dyDescent="0.2">
      <c r="B99" s="44">
        <v>1831</v>
      </c>
      <c r="F99" s="423">
        <v>4.4999999999999997E-3</v>
      </c>
      <c r="G99" s="423">
        <f t="shared" si="5"/>
        <v>0.11733333333333332</v>
      </c>
      <c r="H99" s="429">
        <f t="shared" si="7"/>
        <v>0.28033333333333343</v>
      </c>
      <c r="I99" s="423"/>
    </row>
    <row r="100" spans="2:9" x14ac:dyDescent="0.2">
      <c r="B100" s="44">
        <v>1830</v>
      </c>
      <c r="F100" s="423">
        <v>4.4999999999999997E-3</v>
      </c>
      <c r="G100" s="423">
        <f t="shared" si="5"/>
        <v>0.11282051282051281</v>
      </c>
      <c r="H100" s="429">
        <f t="shared" si="7"/>
        <v>0.2758205128205129</v>
      </c>
      <c r="I100" s="423"/>
    </row>
    <row r="101" spans="2:9" x14ac:dyDescent="0.2">
      <c r="B101" s="44">
        <v>1829</v>
      </c>
      <c r="F101" s="423">
        <v>4.4999999999999997E-3</v>
      </c>
      <c r="G101" s="423">
        <f t="shared" si="5"/>
        <v>0.1083076923076923</v>
      </c>
      <c r="H101" s="429">
        <f t="shared" si="7"/>
        <v>0.27130769230769236</v>
      </c>
    </row>
    <row r="102" spans="2:9" x14ac:dyDescent="0.2">
      <c r="B102" s="44">
        <v>1828</v>
      </c>
      <c r="F102" s="423">
        <v>4.4999999999999997E-3</v>
      </c>
      <c r="G102" s="423">
        <f t="shared" si="5"/>
        <v>0.10379487179487179</v>
      </c>
      <c r="H102" s="429">
        <f t="shared" si="7"/>
        <v>0.26679487179487182</v>
      </c>
      <c r="I102" s="423"/>
    </row>
    <row r="103" spans="2:9" x14ac:dyDescent="0.2">
      <c r="B103" s="44">
        <v>1827</v>
      </c>
      <c r="F103" s="423">
        <v>4.4999999999999997E-3</v>
      </c>
      <c r="G103" s="423">
        <f t="shared" si="5"/>
        <v>9.9282051282051281E-2</v>
      </c>
      <c r="H103" s="429">
        <f t="shared" si="7"/>
        <v>0.26228205128205129</v>
      </c>
      <c r="I103" s="423"/>
    </row>
    <row r="104" spans="2:9" x14ac:dyDescent="0.2">
      <c r="B104" s="44">
        <v>1826</v>
      </c>
      <c r="F104" s="423">
        <v>4.4999999999999997E-3</v>
      </c>
      <c r="G104" s="423">
        <f t="shared" si="5"/>
        <v>9.4769230769230772E-2</v>
      </c>
      <c r="H104" s="429">
        <f t="shared" si="7"/>
        <v>0.25776923076923075</v>
      </c>
      <c r="I104" s="423"/>
    </row>
    <row r="105" spans="2:9" x14ac:dyDescent="0.2">
      <c r="B105" s="44">
        <v>1825</v>
      </c>
      <c r="F105" s="423">
        <v>4.4999999999999997E-3</v>
      </c>
      <c r="G105" s="423">
        <f t="shared" si="5"/>
        <v>9.0256410256410263E-2</v>
      </c>
      <c r="H105" s="429">
        <f t="shared" si="7"/>
        <v>0.25325641025641021</v>
      </c>
      <c r="I105" s="423"/>
    </row>
    <row r="106" spans="2:9" x14ac:dyDescent="0.2">
      <c r="B106" s="44">
        <v>1824</v>
      </c>
      <c r="F106" s="423">
        <v>4.4999999999999997E-3</v>
      </c>
      <c r="G106" s="423">
        <f t="shared" si="5"/>
        <v>8.5743589743589754E-2</v>
      </c>
      <c r="H106" s="429">
        <f t="shared" si="7"/>
        <v>0.24874358974358968</v>
      </c>
      <c r="I106" s="423"/>
    </row>
    <row r="107" spans="2:9" x14ac:dyDescent="0.2">
      <c r="B107" s="44">
        <v>1823</v>
      </c>
      <c r="F107" s="423">
        <v>4.4999999999999997E-3</v>
      </c>
      <c r="G107" s="423">
        <f t="shared" si="5"/>
        <v>8.1230769230769245E-2</v>
      </c>
      <c r="H107" s="429">
        <f t="shared" si="7"/>
        <v>0.24423076923076917</v>
      </c>
      <c r="I107" s="423"/>
    </row>
    <row r="108" spans="2:9" x14ac:dyDescent="0.2">
      <c r="B108" s="44">
        <v>1822</v>
      </c>
      <c r="F108" s="423">
        <v>4.4999999999999997E-3</v>
      </c>
      <c r="G108" s="423">
        <f t="shared" si="5"/>
        <v>7.6717948717948736E-2</v>
      </c>
      <c r="H108" s="429">
        <f t="shared" si="7"/>
        <v>0.23971794871794866</v>
      </c>
      <c r="I108" s="423"/>
    </row>
    <row r="109" spans="2:9" x14ac:dyDescent="0.2">
      <c r="B109" s="44">
        <v>1821</v>
      </c>
      <c r="F109" s="423">
        <v>4.4999999999999997E-3</v>
      </c>
      <c r="G109" s="423">
        <f t="shared" si="5"/>
        <v>7.2205128205128227E-2</v>
      </c>
      <c r="H109" s="429">
        <f t="shared" si="7"/>
        <v>0.23520512820512815</v>
      </c>
      <c r="I109" s="423"/>
    </row>
    <row r="110" spans="2:9" x14ac:dyDescent="0.2">
      <c r="B110" s="44">
        <v>1820</v>
      </c>
      <c r="F110" s="423">
        <v>4.4999999999999997E-3</v>
      </c>
      <c r="G110" s="423">
        <f t="shared" si="5"/>
        <v>6.7692307692307718E-2</v>
      </c>
      <c r="H110" s="429">
        <f t="shared" si="7"/>
        <v>0.23069230769230764</v>
      </c>
      <c r="I110" s="423"/>
    </row>
    <row r="111" spans="2:9" x14ac:dyDescent="0.2">
      <c r="B111" s="44">
        <v>1819</v>
      </c>
      <c r="F111" s="423">
        <v>4.4999999999999997E-3</v>
      </c>
      <c r="G111" s="423">
        <f t="shared" si="5"/>
        <v>6.3179487179487209E-2</v>
      </c>
      <c r="H111" s="429">
        <f t="shared" si="7"/>
        <v>0.22617948717948713</v>
      </c>
      <c r="I111" s="423"/>
    </row>
    <row r="112" spans="2:9" x14ac:dyDescent="0.2">
      <c r="B112" s="44">
        <v>1818</v>
      </c>
      <c r="F112" s="423">
        <v>4.4999999999999997E-3</v>
      </c>
      <c r="G112" s="423">
        <f t="shared" si="5"/>
        <v>5.86666666666667E-2</v>
      </c>
      <c r="H112" s="429">
        <f t="shared" si="7"/>
        <v>0.22166666666666662</v>
      </c>
      <c r="I112" s="423"/>
    </row>
    <row r="113" spans="2:9" x14ac:dyDescent="0.2">
      <c r="B113" s="44">
        <v>1817</v>
      </c>
      <c r="F113" s="423">
        <v>4.4999999999999997E-3</v>
      </c>
      <c r="G113" s="423">
        <f t="shared" si="5"/>
        <v>5.4153846153846184E-2</v>
      </c>
      <c r="H113" s="429">
        <f t="shared" si="7"/>
        <v>0.21715384615384611</v>
      </c>
      <c r="I113" s="423"/>
    </row>
    <row r="114" spans="2:9" x14ac:dyDescent="0.2">
      <c r="B114" s="44">
        <v>1816</v>
      </c>
      <c r="F114" s="423">
        <v>4.4999999999999997E-3</v>
      </c>
      <c r="G114" s="423">
        <f t="shared" si="5"/>
        <v>4.9641025641025668E-2</v>
      </c>
      <c r="H114" s="429">
        <f t="shared" si="7"/>
        <v>0.2126410256410256</v>
      </c>
      <c r="I114" s="423"/>
    </row>
    <row r="115" spans="2:9" x14ac:dyDescent="0.2">
      <c r="B115" s="44">
        <v>1815</v>
      </c>
      <c r="F115" s="423">
        <v>4.4999999999999997E-3</v>
      </c>
      <c r="G115" s="423">
        <f t="shared" si="5"/>
        <v>4.5128205128205152E-2</v>
      </c>
      <c r="H115" s="429">
        <f t="shared" si="7"/>
        <v>0.2081282051282051</v>
      </c>
      <c r="I115" s="423"/>
    </row>
    <row r="116" spans="2:9" x14ac:dyDescent="0.2">
      <c r="B116" s="44">
        <v>1814</v>
      </c>
      <c r="F116" s="423">
        <v>4.4999999999999997E-3</v>
      </c>
      <c r="G116" s="423">
        <f t="shared" si="5"/>
        <v>4.0615384615384637E-2</v>
      </c>
      <c r="H116" s="429">
        <f t="shared" si="7"/>
        <v>0.20361538461538459</v>
      </c>
      <c r="I116" s="423"/>
    </row>
    <row r="117" spans="2:9" x14ac:dyDescent="0.2">
      <c r="B117" s="44">
        <v>1813</v>
      </c>
      <c r="F117" s="423">
        <v>4.4999999999999997E-3</v>
      </c>
      <c r="G117" s="423">
        <f t="shared" si="5"/>
        <v>3.6102564102564121E-2</v>
      </c>
      <c r="H117" s="429">
        <f t="shared" si="7"/>
        <v>0.19910256410256408</v>
      </c>
      <c r="I117" s="423"/>
    </row>
    <row r="118" spans="2:9" x14ac:dyDescent="0.2">
      <c r="B118" s="44">
        <v>1812</v>
      </c>
      <c r="F118" s="423">
        <v>4.4999999999999997E-3</v>
      </c>
      <c r="G118" s="423">
        <f t="shared" si="5"/>
        <v>3.1589743589743605E-2</v>
      </c>
      <c r="H118" s="429">
        <f t="shared" si="7"/>
        <v>0.19458974358974357</v>
      </c>
      <c r="I118" s="423"/>
    </row>
    <row r="119" spans="2:9" x14ac:dyDescent="0.2">
      <c r="B119" s="44">
        <v>1811</v>
      </c>
      <c r="F119" s="423">
        <v>4.4999999999999997E-3</v>
      </c>
      <c r="G119" s="423">
        <f t="shared" si="5"/>
        <v>2.7076923076923089E-2</v>
      </c>
      <c r="H119" s="429">
        <f t="shared" si="7"/>
        <v>0.19007692307692306</v>
      </c>
      <c r="I119" s="423"/>
    </row>
    <row r="120" spans="2:9" x14ac:dyDescent="0.2">
      <c r="B120" s="44">
        <v>1810</v>
      </c>
      <c r="F120" s="423">
        <v>4.4999999999999997E-3</v>
      </c>
      <c r="G120" s="423">
        <f t="shared" si="5"/>
        <v>2.2564102564102573E-2</v>
      </c>
      <c r="H120" s="429">
        <f t="shared" si="7"/>
        <v>0.18556410256410255</v>
      </c>
      <c r="I120" s="423"/>
    </row>
    <row r="121" spans="2:9" x14ac:dyDescent="0.2">
      <c r="B121" s="44">
        <v>1809</v>
      </c>
      <c r="F121" s="423">
        <v>4.4999999999999997E-3</v>
      </c>
      <c r="G121" s="423">
        <f t="shared" si="5"/>
        <v>1.8051282051282057E-2</v>
      </c>
      <c r="H121" s="429">
        <f t="shared" si="7"/>
        <v>0.18105128205128204</v>
      </c>
      <c r="I121" s="423"/>
    </row>
    <row r="122" spans="2:9" x14ac:dyDescent="0.2">
      <c r="B122" s="44">
        <v>1808</v>
      </c>
      <c r="F122" s="423">
        <v>4.4999999999999997E-3</v>
      </c>
      <c r="G122" s="423">
        <f t="shared" si="5"/>
        <v>1.3538461538461543E-2</v>
      </c>
      <c r="H122" s="429">
        <f t="shared" si="7"/>
        <v>0.17653846153846153</v>
      </c>
      <c r="I122" s="423"/>
    </row>
    <row r="123" spans="2:9" x14ac:dyDescent="0.2">
      <c r="B123" s="44">
        <v>1807</v>
      </c>
      <c r="F123" s="423">
        <v>4.4999999999999997E-3</v>
      </c>
      <c r="G123" s="423">
        <f t="shared" si="5"/>
        <v>9.0256410256410284E-3</v>
      </c>
      <c r="H123" s="429">
        <f t="shared" si="7"/>
        <v>0.17202564102564102</v>
      </c>
      <c r="I123" s="423"/>
    </row>
    <row r="124" spans="2:9" x14ac:dyDescent="0.2">
      <c r="B124" s="44">
        <v>1806</v>
      </c>
      <c r="F124" s="423">
        <v>4.4999999999999997E-3</v>
      </c>
      <c r="G124" s="423">
        <f t="shared" si="5"/>
        <v>4.5128205128205142E-3</v>
      </c>
      <c r="H124" s="429">
        <f>H125+G124</f>
        <v>0.16751282051282051</v>
      </c>
      <c r="I124" s="423"/>
    </row>
    <row r="125" spans="2:9" s="424" customFormat="1" x14ac:dyDescent="0.2">
      <c r="B125" s="428">
        <v>1805</v>
      </c>
      <c r="C125" s="427">
        <v>0.16300000000000001</v>
      </c>
      <c r="D125" s="427">
        <v>0.16300000000000001</v>
      </c>
      <c r="F125" s="423">
        <f>(G80-G125)/45</f>
        <v>4.5128205128205142E-3</v>
      </c>
      <c r="G125" s="425">
        <v>0</v>
      </c>
      <c r="H125" s="426">
        <f>D125+G125</f>
        <v>0.16300000000000001</v>
      </c>
      <c r="I125" s="425"/>
    </row>
    <row r="126" spans="2:9" x14ac:dyDescent="0.2">
      <c r="B126" s="44"/>
      <c r="F126" s="423"/>
    </row>
    <row r="127" spans="2:9" x14ac:dyDescent="0.2">
      <c r="B127" s="44"/>
      <c r="G127" s="44"/>
      <c r="H127"/>
    </row>
    <row r="128" spans="2:9" x14ac:dyDescent="0.2">
      <c r="B128" s="44"/>
      <c r="G128" s="44"/>
      <c r="H128"/>
    </row>
    <row r="129" spans="2:8" x14ac:dyDescent="0.2">
      <c r="B129" s="44"/>
      <c r="G129" s="44"/>
      <c r="H129"/>
    </row>
    <row r="130" spans="2:8" x14ac:dyDescent="0.2">
      <c r="B130" s="44"/>
      <c r="G130" s="44"/>
    </row>
    <row r="131" spans="2:8" x14ac:dyDescent="0.2">
      <c r="B131" s="13"/>
      <c r="G131" s="44"/>
    </row>
    <row r="132" spans="2:8" x14ac:dyDescent="0.2">
      <c r="B132" s="13"/>
      <c r="G132" s="44"/>
    </row>
    <row r="133" spans="2:8" x14ac:dyDescent="0.2">
      <c r="G133" s="44"/>
    </row>
    <row r="134" spans="2:8" x14ac:dyDescent="0.2">
      <c r="G134" s="44"/>
    </row>
    <row r="135" spans="2:8" x14ac:dyDescent="0.2">
      <c r="G135" s="44"/>
    </row>
    <row r="136" spans="2:8" x14ac:dyDescent="0.2">
      <c r="B136" s="3"/>
      <c r="G136" s="44"/>
    </row>
    <row r="137" spans="2:8" x14ac:dyDescent="0.2">
      <c r="G137" s="44"/>
    </row>
    <row r="138" spans="2:8" x14ac:dyDescent="0.2">
      <c r="G138" s="44"/>
    </row>
    <row r="139" spans="2:8" x14ac:dyDescent="0.2">
      <c r="B139" s="4"/>
      <c r="G139" s="44"/>
    </row>
    <row r="140" spans="2:8" x14ac:dyDescent="0.2">
      <c r="B140" s="3"/>
      <c r="G140" s="44"/>
    </row>
    <row r="141" spans="2:8" x14ac:dyDescent="0.2">
      <c r="G141" s="44"/>
    </row>
    <row r="142" spans="2:8" x14ac:dyDescent="0.2">
      <c r="G142" s="44"/>
    </row>
    <row r="143" spans="2:8" x14ac:dyDescent="0.2">
      <c r="B143" s="4"/>
      <c r="G143" s="44"/>
    </row>
    <row r="144" spans="2:8" x14ac:dyDescent="0.2">
      <c r="B144" s="4"/>
      <c r="G144" s="44"/>
    </row>
    <row r="145" spans="2:7" x14ac:dyDescent="0.2">
      <c r="B145" s="290"/>
      <c r="G145" s="44"/>
    </row>
    <row r="146" spans="2:7" x14ac:dyDescent="0.2">
      <c r="B146" s="3"/>
      <c r="G146" s="44"/>
    </row>
    <row r="147" spans="2:7" x14ac:dyDescent="0.2">
      <c r="B147" s="3"/>
      <c r="G147" s="44"/>
    </row>
    <row r="148" spans="2:7" x14ac:dyDescent="0.2">
      <c r="B148" s="3"/>
      <c r="G148" s="44"/>
    </row>
    <row r="149" spans="2:7" x14ac:dyDescent="0.2">
      <c r="G149" s="44"/>
    </row>
    <row r="150" spans="2:7" x14ac:dyDescent="0.2">
      <c r="B150" s="4"/>
      <c r="G150" s="44"/>
    </row>
    <row r="151" spans="2:7" x14ac:dyDescent="0.2">
      <c r="B151" s="4"/>
      <c r="G151" s="44"/>
    </row>
    <row r="152" spans="2:7" x14ac:dyDescent="0.2">
      <c r="B152" s="3"/>
      <c r="G152" s="44"/>
    </row>
    <row r="153" spans="2:7" x14ac:dyDescent="0.2">
      <c r="B153" s="3"/>
      <c r="G153" s="44"/>
    </row>
  </sheetData>
  <mergeCells count="1">
    <mergeCell ref="B2:B3"/>
  </mergeCells>
  <pageMargins left="0.75" right="0.75" top="1" bottom="1" header="0.5" footer="0.5"/>
  <pageSetup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E968-64EC-394B-9293-E783E1BDB3AC}">
  <dimension ref="A1:J32"/>
  <sheetViews>
    <sheetView workbookViewId="0"/>
  </sheetViews>
  <sheetFormatPr baseColWidth="10" defaultColWidth="8.83203125" defaultRowHeight="16" x14ac:dyDescent="0.2"/>
  <cols>
    <col min="1" max="1" width="8.83203125" customWidth="1"/>
    <col min="2" max="2" width="15.6640625" bestFit="1" customWidth="1"/>
    <col min="3" max="3" width="28.1640625" bestFit="1" customWidth="1"/>
    <col min="4" max="4" width="13.5" bestFit="1" customWidth="1"/>
    <col min="5" max="7" width="8.83203125" customWidth="1"/>
    <col min="8" max="8" width="15.6640625" bestFit="1" customWidth="1"/>
    <col min="9" max="9" width="28.1640625" bestFit="1" customWidth="1"/>
    <col min="10" max="10" width="13.5" bestFit="1" customWidth="1"/>
  </cols>
  <sheetData>
    <row r="1" spans="1:10" x14ac:dyDescent="0.2">
      <c r="A1" t="s">
        <v>311</v>
      </c>
    </row>
    <row r="3" spans="1:10" x14ac:dyDescent="0.2">
      <c r="B3" t="s">
        <v>310</v>
      </c>
      <c r="C3" t="s">
        <v>309</v>
      </c>
      <c r="D3" t="s">
        <v>308</v>
      </c>
      <c r="H3" t="s">
        <v>310</v>
      </c>
      <c r="I3" t="s">
        <v>309</v>
      </c>
      <c r="J3" t="s">
        <v>308</v>
      </c>
    </row>
    <row r="4" spans="1:10" x14ac:dyDescent="0.2">
      <c r="A4">
        <v>1944</v>
      </c>
      <c r="B4" s="317">
        <v>97.484026999999998</v>
      </c>
      <c r="C4" s="462">
        <v>51.5</v>
      </c>
      <c r="D4" s="463" t="s">
        <v>307</v>
      </c>
      <c r="E4">
        <v>94.1</v>
      </c>
      <c r="F4" s="461">
        <v>224.6</v>
      </c>
      <c r="G4">
        <v>1916</v>
      </c>
      <c r="H4" s="431">
        <v>1.4183474300585557</v>
      </c>
    </row>
    <row r="5" spans="1:10" x14ac:dyDescent="0.2">
      <c r="A5">
        <v>1943</v>
      </c>
      <c r="B5" s="317">
        <v>94.877376999999996</v>
      </c>
      <c r="C5" s="462">
        <v>49.5</v>
      </c>
      <c r="D5" s="463" t="s">
        <v>306</v>
      </c>
      <c r="E5">
        <v>95.5</v>
      </c>
      <c r="F5" s="461">
        <v>203.1</v>
      </c>
      <c r="G5">
        <v>1917</v>
      </c>
      <c r="H5" s="431">
        <v>1.2409288824383167</v>
      </c>
    </row>
    <row r="6" spans="1:10" x14ac:dyDescent="0.2">
      <c r="A6">
        <v>1942</v>
      </c>
      <c r="B6" s="317">
        <v>99.960223999999997</v>
      </c>
      <c r="C6" s="462">
        <v>51.5</v>
      </c>
      <c r="D6" s="463" t="s">
        <v>305</v>
      </c>
      <c r="E6">
        <v>91.6</v>
      </c>
      <c r="F6" s="461">
        <v>166</v>
      </c>
      <c r="G6">
        <v>1918</v>
      </c>
      <c r="H6" s="431">
        <v>1.0717360114777619</v>
      </c>
    </row>
    <row r="7" spans="1:10" x14ac:dyDescent="0.2">
      <c r="A7">
        <v>1941</v>
      </c>
      <c r="B7" s="317">
        <v>105.754336</v>
      </c>
      <c r="C7" s="462">
        <v>56.5</v>
      </c>
      <c r="D7" s="463" t="s">
        <v>304</v>
      </c>
      <c r="E7">
        <v>83.4</v>
      </c>
      <c r="F7" s="461">
        <v>129.4</v>
      </c>
      <c r="G7">
        <v>1919</v>
      </c>
      <c r="H7" s="431">
        <v>0.97272727272727277</v>
      </c>
    </row>
    <row r="8" spans="1:10" x14ac:dyDescent="0.2">
      <c r="A8">
        <v>1940</v>
      </c>
      <c r="B8" s="317">
        <v>101.59751</v>
      </c>
      <c r="C8" s="462">
        <v>54</v>
      </c>
      <c r="D8" s="463" t="s">
        <v>303</v>
      </c>
      <c r="E8">
        <v>75.599999999999994</v>
      </c>
      <c r="F8" s="461">
        <v>102.9</v>
      </c>
      <c r="G8">
        <v>1920</v>
      </c>
      <c r="H8" s="431">
        <v>0.92545871559633031</v>
      </c>
    </row>
    <row r="9" spans="1:10" x14ac:dyDescent="0.2">
      <c r="A9">
        <v>1939</v>
      </c>
      <c r="B9" s="317">
        <v>100.329887</v>
      </c>
      <c r="C9" s="462">
        <v>52</v>
      </c>
      <c r="D9" s="463" t="s">
        <v>302</v>
      </c>
      <c r="E9">
        <v>73.5</v>
      </c>
      <c r="F9" s="461">
        <v>93.5</v>
      </c>
      <c r="G9">
        <v>1921</v>
      </c>
      <c r="H9" s="431">
        <v>1.1323328785811733</v>
      </c>
    </row>
    <row r="10" spans="1:10" x14ac:dyDescent="0.2">
      <c r="A10">
        <v>1938</v>
      </c>
      <c r="B10" s="317">
        <v>100.18000599999999</v>
      </c>
      <c r="C10" s="462">
        <v>51</v>
      </c>
      <c r="D10" s="463" t="s">
        <v>301</v>
      </c>
      <c r="E10">
        <v>73.3</v>
      </c>
      <c r="F10" s="461">
        <v>87.4</v>
      </c>
      <c r="G10">
        <v>1922</v>
      </c>
      <c r="H10" s="431">
        <v>1.1717032967032968</v>
      </c>
    </row>
    <row r="11" spans="1:10" x14ac:dyDescent="0.2">
      <c r="A11">
        <v>1937</v>
      </c>
      <c r="B11" s="317">
        <v>97.411951999999999</v>
      </c>
      <c r="C11" s="462">
        <v>52.1</v>
      </c>
      <c r="D11" s="463" t="s">
        <v>300</v>
      </c>
      <c r="E11">
        <v>75.8</v>
      </c>
      <c r="F11" s="461">
        <v>93</v>
      </c>
      <c r="G11">
        <v>1923</v>
      </c>
      <c r="H11" s="431">
        <v>1.0550996483001174</v>
      </c>
    </row>
    <row r="12" spans="1:10" x14ac:dyDescent="0.2">
      <c r="A12">
        <v>1936</v>
      </c>
      <c r="B12" s="317">
        <v>87.715892999999994</v>
      </c>
      <c r="C12" s="462">
        <v>51.4</v>
      </c>
      <c r="D12" s="462">
        <v>76.099999999999994</v>
      </c>
      <c r="F12" s="461">
        <v>84.9</v>
      </c>
      <c r="G12">
        <v>1924</v>
      </c>
      <c r="H12" s="370">
        <v>0.9008300570125426</v>
      </c>
      <c r="I12" s="370">
        <v>0.63740022805017105</v>
      </c>
      <c r="J12" s="370">
        <v>0.76624857468643104</v>
      </c>
    </row>
    <row r="13" spans="1:10" x14ac:dyDescent="0.2">
      <c r="A13">
        <v>1935</v>
      </c>
      <c r="B13" s="317">
        <v>87.385558000000003</v>
      </c>
      <c r="C13" s="462">
        <v>50.6</v>
      </c>
      <c r="D13" s="462">
        <v>74.8</v>
      </c>
      <c r="F13" s="461">
        <v>74.3</v>
      </c>
      <c r="G13">
        <v>1925</v>
      </c>
      <c r="H13" s="370">
        <v>0.94910830224780707</v>
      </c>
      <c r="I13" s="370">
        <v>0.6546052631578948</v>
      </c>
      <c r="J13" s="370">
        <v>0.79714912280701755</v>
      </c>
    </row>
    <row r="14" spans="1:10" x14ac:dyDescent="0.2">
      <c r="A14">
        <v>1934</v>
      </c>
      <c r="B14" s="317">
        <v>85.793083999999993</v>
      </c>
      <c r="C14" s="462">
        <v>50.8</v>
      </c>
      <c r="D14" s="462">
        <v>75.5</v>
      </c>
      <c r="F14" s="461">
        <v>66.8</v>
      </c>
      <c r="G14">
        <v>1926</v>
      </c>
      <c r="H14" s="370">
        <v>0.8226442425514402</v>
      </c>
      <c r="I14" s="370">
        <v>0.64711934156378592</v>
      </c>
      <c r="J14" s="370">
        <v>0.78395061728395066</v>
      </c>
    </row>
    <row r="15" spans="1:10" x14ac:dyDescent="0.2">
      <c r="A15">
        <v>1933</v>
      </c>
      <c r="B15" s="317">
        <v>89.030405000000002</v>
      </c>
      <c r="C15" s="462">
        <v>51.8</v>
      </c>
      <c r="D15" s="462">
        <v>76.900000000000006</v>
      </c>
      <c r="F15" s="461">
        <v>57.2</v>
      </c>
      <c r="G15">
        <v>1927</v>
      </c>
      <c r="H15" s="370">
        <v>0.99159869946930279</v>
      </c>
      <c r="I15" s="370">
        <v>0.69302809573361079</v>
      </c>
      <c r="J15" s="370">
        <v>0.84495317377731538</v>
      </c>
    </row>
    <row r="16" spans="1:10" x14ac:dyDescent="0.2">
      <c r="A16">
        <v>1932</v>
      </c>
      <c r="B16" s="317">
        <v>95.615803999999997</v>
      </c>
      <c r="C16" s="462">
        <v>57.7</v>
      </c>
      <c r="D16" s="462">
        <v>80</v>
      </c>
      <c r="F16" s="461">
        <v>59.5</v>
      </c>
      <c r="G16">
        <v>1928</v>
      </c>
      <c r="H16" s="370">
        <v>1.0839211142268041</v>
      </c>
      <c r="I16" s="370">
        <v>0.72474226804123709</v>
      </c>
      <c r="J16" s="370">
        <v>0.8876288659793814</v>
      </c>
    </row>
    <row r="17" spans="1:10" x14ac:dyDescent="0.2">
      <c r="A17">
        <v>1931</v>
      </c>
      <c r="B17" s="317">
        <v>102.201144</v>
      </c>
      <c r="C17" s="462">
        <v>65.099999999999994</v>
      </c>
      <c r="D17" s="462">
        <v>83.5</v>
      </c>
      <c r="F17" s="461">
        <v>77.400000000000006</v>
      </c>
      <c r="G17">
        <v>1929</v>
      </c>
      <c r="H17" s="370">
        <v>1.043091028087954</v>
      </c>
      <c r="I17" s="370">
        <v>0.69407265774378579</v>
      </c>
      <c r="J17" s="370">
        <v>0.84990439770554504</v>
      </c>
    </row>
    <row r="18" spans="1:10" x14ac:dyDescent="0.2">
      <c r="A18">
        <v>1930</v>
      </c>
      <c r="B18" s="317">
        <v>110.80309789899999</v>
      </c>
      <c r="C18" s="462">
        <v>71.599999999999994</v>
      </c>
      <c r="D18" s="462">
        <v>89.3</v>
      </c>
      <c r="F18" s="461">
        <v>92.2</v>
      </c>
      <c r="G18">
        <v>1930</v>
      </c>
      <c r="H18" s="370">
        <v>1.2017689576898047</v>
      </c>
      <c r="I18" s="370">
        <v>0.77657266811279813</v>
      </c>
      <c r="J18" s="370">
        <v>0.9685466377440346</v>
      </c>
    </row>
    <row r="19" spans="1:10" x14ac:dyDescent="0.2">
      <c r="A19">
        <v>1929</v>
      </c>
      <c r="B19" s="317">
        <v>109.10732153799998</v>
      </c>
      <c r="C19" s="462">
        <v>72.599999999999994</v>
      </c>
      <c r="D19" s="462">
        <v>88.9</v>
      </c>
      <c r="F19" s="461">
        <v>104.6</v>
      </c>
      <c r="G19">
        <v>1931</v>
      </c>
      <c r="H19" s="370">
        <v>1.3204282170542634</v>
      </c>
      <c r="I19" s="370">
        <v>0.84108527131782929</v>
      </c>
      <c r="J19" s="370">
        <v>1.0788113695090438</v>
      </c>
    </row>
    <row r="20" spans="1:10" x14ac:dyDescent="0.2">
      <c r="A20">
        <v>1928</v>
      </c>
      <c r="B20" s="317">
        <v>105.14034808</v>
      </c>
      <c r="C20" s="462">
        <v>70.3</v>
      </c>
      <c r="D20" s="462">
        <v>86.1</v>
      </c>
      <c r="F20" s="461">
        <v>97</v>
      </c>
      <c r="G20">
        <v>1932</v>
      </c>
      <c r="H20" s="370">
        <v>1.6069883025210083</v>
      </c>
      <c r="I20" s="370">
        <v>0.96974789915966386</v>
      </c>
      <c r="J20" s="370">
        <v>1.3445378151260505</v>
      </c>
    </row>
    <row r="21" spans="1:10" x14ac:dyDescent="0.2">
      <c r="A21">
        <v>1927</v>
      </c>
      <c r="B21" s="317">
        <v>95.292635018999988</v>
      </c>
      <c r="C21" s="462">
        <v>66.599999999999994</v>
      </c>
      <c r="D21" s="462">
        <v>81.2</v>
      </c>
      <c r="F21" s="461">
        <v>96.1</v>
      </c>
      <c r="G21">
        <v>1933</v>
      </c>
      <c r="H21" s="370">
        <v>1.5564756118881118</v>
      </c>
      <c r="I21" s="370">
        <v>0.90559440559440552</v>
      </c>
      <c r="J21" s="370">
        <v>1.3444055944055944</v>
      </c>
    </row>
    <row r="22" spans="1:10" x14ac:dyDescent="0.2">
      <c r="A22">
        <v>1926</v>
      </c>
      <c r="B22" s="317">
        <v>79.961020375999993</v>
      </c>
      <c r="C22" s="462">
        <v>62.9</v>
      </c>
      <c r="D22" s="462">
        <v>76.2</v>
      </c>
      <c r="F22" s="461">
        <v>97.2</v>
      </c>
      <c r="G22">
        <v>1934</v>
      </c>
      <c r="H22" s="370">
        <v>1.2843276047904191</v>
      </c>
      <c r="I22" s="370">
        <v>0.76047904191616766</v>
      </c>
      <c r="J22" s="370">
        <v>1.1302395209580838</v>
      </c>
    </row>
    <row r="23" spans="1:10" x14ac:dyDescent="0.2">
      <c r="A23">
        <v>1925</v>
      </c>
      <c r="B23" s="317">
        <v>86.558677165000006</v>
      </c>
      <c r="C23" s="462">
        <v>59.7</v>
      </c>
      <c r="D23" s="462">
        <v>72.7</v>
      </c>
      <c r="F23" s="461">
        <v>91.2</v>
      </c>
      <c r="G23">
        <v>1935</v>
      </c>
      <c r="H23" s="370">
        <v>1.1761178734858682</v>
      </c>
      <c r="I23" s="370">
        <v>0.6810228802153433</v>
      </c>
      <c r="J23" s="370">
        <v>1.0067294751009421</v>
      </c>
    </row>
    <row r="24" spans="1:10" x14ac:dyDescent="0.2">
      <c r="A24">
        <v>1924</v>
      </c>
      <c r="B24" s="317">
        <v>79.002795999999989</v>
      </c>
      <c r="C24" s="462">
        <v>55.9</v>
      </c>
      <c r="D24" s="462">
        <v>67.2</v>
      </c>
      <c r="F24" s="461">
        <v>87.7</v>
      </c>
      <c r="G24">
        <v>1936</v>
      </c>
      <c r="H24" s="370">
        <v>1.0331671731448762</v>
      </c>
      <c r="I24" s="370">
        <v>0.60541813898704355</v>
      </c>
      <c r="J24" s="370">
        <v>0.89634864546525306</v>
      </c>
    </row>
    <row r="25" spans="1:10" x14ac:dyDescent="0.2">
      <c r="A25">
        <v>1923</v>
      </c>
      <c r="B25" s="308">
        <v>90</v>
      </c>
      <c r="G25">
        <v>1937</v>
      </c>
      <c r="H25" s="370">
        <v>1.0474403440860216</v>
      </c>
      <c r="I25" s="370">
        <v>0.56021505376344083</v>
      </c>
      <c r="J25" s="370">
        <v>0.81505376344086022</v>
      </c>
    </row>
    <row r="26" spans="1:10" x14ac:dyDescent="0.2">
      <c r="A26">
        <v>1922</v>
      </c>
      <c r="B26" s="308">
        <v>85.3</v>
      </c>
      <c r="G26">
        <v>1938</v>
      </c>
      <c r="H26" s="370">
        <v>1.1462243249427917</v>
      </c>
      <c r="I26" s="370">
        <v>0.58352402745995424</v>
      </c>
      <c r="J26" s="370">
        <v>0.83867276887871844</v>
      </c>
    </row>
    <row r="27" spans="1:10" x14ac:dyDescent="0.2">
      <c r="A27">
        <v>1921</v>
      </c>
      <c r="B27" s="308">
        <v>83</v>
      </c>
      <c r="G27">
        <v>1939</v>
      </c>
      <c r="H27" s="370">
        <v>1.0730469197860963</v>
      </c>
      <c r="I27" s="370">
        <v>0.55614973262032086</v>
      </c>
      <c r="J27" s="370">
        <v>0.78609625668449201</v>
      </c>
    </row>
    <row r="28" spans="1:10" x14ac:dyDescent="0.2">
      <c r="A28">
        <v>1920</v>
      </c>
      <c r="B28" s="308">
        <v>80.7</v>
      </c>
      <c r="G28">
        <v>1940</v>
      </c>
      <c r="H28" s="370">
        <v>0.98734217687074821</v>
      </c>
      <c r="I28" s="370">
        <v>0.52478134110787167</v>
      </c>
      <c r="J28" s="370">
        <v>0.73469387755102034</v>
      </c>
    </row>
    <row r="29" spans="1:10" x14ac:dyDescent="0.2">
      <c r="A29">
        <v>1919</v>
      </c>
      <c r="B29" s="308">
        <v>74.900000000000006</v>
      </c>
      <c r="G29">
        <v>1941</v>
      </c>
      <c r="H29" s="370">
        <v>0.8172668933539412</v>
      </c>
      <c r="I29" s="370">
        <v>0.43663060278207105</v>
      </c>
      <c r="J29" s="370">
        <v>0.6445131375579598</v>
      </c>
    </row>
    <row r="30" spans="1:10" x14ac:dyDescent="0.2">
      <c r="A30">
        <v>1918</v>
      </c>
      <c r="B30" s="308">
        <v>74.7</v>
      </c>
      <c r="G30">
        <v>1942</v>
      </c>
      <c r="H30" s="370">
        <v>0.60217002409638554</v>
      </c>
      <c r="I30" s="370">
        <v>0.31024096385542171</v>
      </c>
      <c r="J30" s="370">
        <v>0.55180722891566258</v>
      </c>
    </row>
    <row r="31" spans="1:10" x14ac:dyDescent="0.2">
      <c r="A31">
        <v>1917</v>
      </c>
      <c r="B31" s="308">
        <v>68.400000000000006</v>
      </c>
      <c r="G31">
        <v>1943</v>
      </c>
      <c r="H31" s="370">
        <v>0.46714612013786311</v>
      </c>
      <c r="I31" s="370">
        <v>0.24372230428360414</v>
      </c>
      <c r="J31" s="370">
        <v>0.47021171836533726</v>
      </c>
    </row>
    <row r="32" spans="1:10" x14ac:dyDescent="0.2">
      <c r="A32">
        <v>1916</v>
      </c>
      <c r="B32" s="308">
        <v>65.400000000000006</v>
      </c>
      <c r="G32">
        <v>1944</v>
      </c>
      <c r="H32" s="370">
        <v>0.43403395814781837</v>
      </c>
      <c r="I32" s="370">
        <v>0.2292965271593945</v>
      </c>
      <c r="J32" s="370">
        <v>0.41896705253784505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US Debt Econ Template</vt:lpstr>
      <vt:lpstr>Debt Charts</vt:lpstr>
      <vt:lpstr>Goldsmith- Balance sheet</vt:lpstr>
      <vt:lpstr>Bank Loans 1834-1915</vt:lpstr>
      <vt:lpstr>Historical Debt</vt:lpstr>
      <vt:lpstr>Analyst Estimates</vt:lpstr>
      <vt:lpstr>1916-1944 Analyst Estimates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Johnson</dc:creator>
  <cp:lastModifiedBy>Michael Grady</cp:lastModifiedBy>
  <dcterms:created xsi:type="dcterms:W3CDTF">2023-03-02T04:56:18Z</dcterms:created>
  <dcterms:modified xsi:type="dcterms:W3CDTF">2024-03-25T16:49:06Z</dcterms:modified>
</cp:coreProperties>
</file>